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Excel_BuiltIn_Print_Area_14">"$#REF!.$A$1:$J$92"</definedName>
    <definedName name="Excel_BuiltIn_Print_Area_9">"$LSEC.$#REF!$#REF!:$#REF!$#REF!"</definedName>
    <definedName name="Excel_BuiltIn_Print_Titles_14">"$#REF!.$A$1:$IV$4"</definedName>
    <definedName name="Excel_BuiltIn_Print_Titles_8">"$'1'.$#REF!$#REF!:$#REF!$#REF!"</definedName>
    <definedName name="_xlnm.Print_Area" localSheetId="0">'Sheet1'!$A$1:$N$92</definedName>
  </definedNames>
  <calcPr fullCalcOnLoad="1"/>
</workbook>
</file>

<file path=xl/sharedStrings.xml><?xml version="1.0" encoding="utf-8"?>
<sst xmlns="http://schemas.openxmlformats.org/spreadsheetml/2006/main" count="84" uniqueCount="81">
  <si>
    <t>Monetary Policy Directorate</t>
  </si>
  <si>
    <t>Statistics Department</t>
  </si>
  <si>
    <t>Monetary Statistics Division</t>
  </si>
  <si>
    <t>CENTRAL BANK SURVEY</t>
  </si>
  <si>
    <t>Net foreign assets</t>
  </si>
  <si>
    <t xml:space="preserve">         Foreign assets</t>
  </si>
  <si>
    <t xml:space="preserve">         Foreign liabilities </t>
  </si>
  <si>
    <t xml:space="preserve">Net domestic assets </t>
  </si>
  <si>
    <t xml:space="preserve">     Domestic credit</t>
  </si>
  <si>
    <t xml:space="preserve">        Government(net)</t>
  </si>
  <si>
    <t xml:space="preserve">            Claims</t>
  </si>
  <si>
    <t xml:space="preserve">              O/W: overdraft</t>
  </si>
  <si>
    <t xml:space="preserve">            Deposits</t>
  </si>
  <si>
    <t xml:space="preserve">              Treasury </t>
  </si>
  <si>
    <t xml:space="preserve">              Line ministries</t>
  </si>
  <si>
    <t xml:space="preserve">       Nongovernment credit</t>
  </si>
  <si>
    <t xml:space="preserve">              Private</t>
  </si>
  <si>
    <t xml:space="preserve">              Public enterprises</t>
  </si>
  <si>
    <t xml:space="preserve">              Other Financial Institutions </t>
  </si>
  <si>
    <t xml:space="preserve">              Commercial banks (net)</t>
  </si>
  <si>
    <t xml:space="preserve">                    Claims (Correspondant accounts, Reverse Repo &amp; others loans)</t>
  </si>
  <si>
    <t xml:space="preserve">                       o/w Correspondant accounts and other loans</t>
  </si>
  <si>
    <t xml:space="preserve">                               Reverse Repurchase aggreement (Swaps)</t>
  </si>
  <si>
    <t xml:space="preserve">                      o/w: Refinancing Facility</t>
  </si>
  <si>
    <t xml:space="preserve">                    Liability (Money market operations)</t>
  </si>
  <si>
    <t xml:space="preserve">       Other items net</t>
  </si>
  <si>
    <t xml:space="preserve">Reserve money </t>
  </si>
  <si>
    <t xml:space="preserve">     Currency</t>
  </si>
  <si>
    <t xml:space="preserve">             Currency in circulation</t>
  </si>
  <si>
    <t xml:space="preserve">             Currency held in banks</t>
  </si>
  <si>
    <t xml:space="preserve">     Commercial banks deposits</t>
  </si>
  <si>
    <t xml:space="preserve">     Other nonbank deposits </t>
  </si>
  <si>
    <t>COMMERCIAL BANKS SURVEY</t>
  </si>
  <si>
    <t xml:space="preserve">      Foreign assets</t>
  </si>
  <si>
    <t xml:space="preserve">      Foreign liabilities</t>
  </si>
  <si>
    <t>Reserves</t>
  </si>
  <si>
    <t xml:space="preserve">       NBR deposits</t>
  </si>
  <si>
    <t xml:space="preserve">           Required reserves</t>
  </si>
  <si>
    <t xml:space="preserve">           Excess reserves</t>
  </si>
  <si>
    <t>Net Credit from NBR (rediscount; - liability)</t>
  </si>
  <si>
    <t xml:space="preserve">         Credit from NBR </t>
  </si>
  <si>
    <t xml:space="preserve">         Credit to NBR </t>
  </si>
  <si>
    <t>Domestic credit</t>
  </si>
  <si>
    <t xml:space="preserve">     Central government (net)</t>
  </si>
  <si>
    <t xml:space="preserve">         Credit</t>
  </si>
  <si>
    <t xml:space="preserve">         Deposits</t>
  </si>
  <si>
    <t xml:space="preserve">                 O/w Gvt long term deposit facility</t>
  </si>
  <si>
    <t xml:space="preserve">     Public enterprises</t>
  </si>
  <si>
    <t xml:space="preserve">                O/w: in foreign currency</t>
  </si>
  <si>
    <t xml:space="preserve">     Private sector</t>
  </si>
  <si>
    <t xml:space="preserve">               O/W in foreign currency</t>
  </si>
  <si>
    <t>Other items net (Assets: +)</t>
  </si>
  <si>
    <t>Deposits</t>
  </si>
  <si>
    <t xml:space="preserve">    Private</t>
  </si>
  <si>
    <t xml:space="preserve">    Public (nongovernment)</t>
  </si>
  <si>
    <t xml:space="preserve">MONETARY SURVEY </t>
  </si>
  <si>
    <t xml:space="preserve">        Foreign assets</t>
  </si>
  <si>
    <t xml:space="preserve">        Foreign liabilities</t>
  </si>
  <si>
    <t>Net domestic assets</t>
  </si>
  <si>
    <t xml:space="preserve">        Domestic credit</t>
  </si>
  <si>
    <t xml:space="preserve">            Central government (net)</t>
  </si>
  <si>
    <t xml:space="preserve">                 Credit</t>
  </si>
  <si>
    <t xml:space="preserve">                 Deposits</t>
  </si>
  <si>
    <t xml:space="preserve">                    O/w Gvt long term deposit facility</t>
  </si>
  <si>
    <t xml:space="preserve">             Autonomous Agences</t>
  </si>
  <si>
    <t xml:space="preserve">             Public enterprises</t>
  </si>
  <si>
    <t xml:space="preserve">                   O/W in foreign currency</t>
  </si>
  <si>
    <t xml:space="preserve">             Private sector</t>
  </si>
  <si>
    <t xml:space="preserve">       Other items net (Assets: +)</t>
  </si>
  <si>
    <t>Broad money M3</t>
  </si>
  <si>
    <t>Broad money M2</t>
  </si>
  <si>
    <t>Money M1</t>
  </si>
  <si>
    <t xml:space="preserve">       Currency in circulation</t>
  </si>
  <si>
    <t xml:space="preserve">       Deposits</t>
  </si>
  <si>
    <t xml:space="preserve">       of which:  Transferable deposit in Rfw</t>
  </si>
  <si>
    <t>Exchange rate USD</t>
  </si>
  <si>
    <t>Exchange rate SDR</t>
  </si>
  <si>
    <t>THE MONETARY SURVEY(In Frw billion)</t>
  </si>
  <si>
    <t xml:space="preserve">                        Other  deposit Rfw</t>
  </si>
  <si>
    <t xml:space="preserve">                        Foreign currency deposits</t>
  </si>
  <si>
    <t xml:space="preserve">      Notes and Coins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</si>
</sst>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0.0"/>
    <numFmt numFmtId="173" formatCode="_(* #,##0.0_);_(* \(#,##0.0\);_(* &quot;-&quot;_);_(@_)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_(* #,##0.00_);_(* \(#,##0.0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sz val="11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b/>
      <i/>
      <u val="single"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7" fillId="0" borderId="10" xfId="56" applyNumberFormat="1" applyFont="1" applyFill="1" applyBorder="1">
      <alignment/>
      <protection/>
    </xf>
    <xf numFmtId="172" fontId="8" fillId="0" borderId="10" xfId="56" applyNumberFormat="1" applyFont="1" applyFill="1" applyBorder="1" applyAlignment="1">
      <alignment horizontal="right"/>
      <protection/>
    </xf>
    <xf numFmtId="172" fontId="48" fillId="0" borderId="10" xfId="56" applyNumberFormat="1" applyFont="1" applyFill="1" applyBorder="1" applyAlignment="1">
      <alignment horizontal="right"/>
      <protection/>
    </xf>
    <xf numFmtId="0" fontId="47" fillId="0" borderId="11" xfId="0" applyFont="1" applyBorder="1" applyAlignment="1">
      <alignment/>
    </xf>
    <xf numFmtId="172" fontId="49" fillId="0" borderId="10" xfId="0" applyNumberFormat="1" applyFont="1" applyBorder="1" applyAlignment="1">
      <alignment/>
    </xf>
    <xf numFmtId="172" fontId="8" fillId="0" borderId="10" xfId="55" applyNumberFormat="1" applyFont="1" applyFill="1" applyBorder="1">
      <alignment/>
      <protection/>
    </xf>
    <xf numFmtId="172" fontId="49" fillId="0" borderId="10" xfId="55" applyNumberFormat="1" applyFont="1" applyFill="1" applyBorder="1">
      <alignment/>
      <protection/>
    </xf>
    <xf numFmtId="172" fontId="49" fillId="0" borderId="12" xfId="56" applyNumberFormat="1" applyFont="1" applyFill="1" applyBorder="1" applyAlignment="1">
      <alignment horizontal="right"/>
      <protection/>
    </xf>
    <xf numFmtId="172" fontId="49" fillId="0" borderId="13" xfId="56" applyNumberFormat="1" applyFont="1" applyFill="1" applyBorder="1" applyAlignment="1">
      <alignment horizontal="center" vertical="center"/>
      <protection/>
    </xf>
    <xf numFmtId="172" fontId="49" fillId="0" borderId="14" xfId="5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2" fontId="47" fillId="0" borderId="15" xfId="56" applyNumberFormat="1" applyFont="1" applyFill="1" applyBorder="1">
      <alignment/>
      <protection/>
    </xf>
    <xf numFmtId="172" fontId="47" fillId="0" borderId="13" xfId="56" applyNumberFormat="1" applyFont="1" applyFill="1" applyBorder="1">
      <alignment/>
      <protection/>
    </xf>
    <xf numFmtId="0" fontId="4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2" fontId="49" fillId="0" borderId="19" xfId="0" applyNumberFormat="1" applyFont="1" applyBorder="1" applyAlignment="1">
      <alignment/>
    </xf>
    <xf numFmtId="172" fontId="47" fillId="0" borderId="19" xfId="0" applyNumberFormat="1" applyFont="1" applyBorder="1" applyAlignment="1">
      <alignment/>
    </xf>
    <xf numFmtId="172" fontId="7" fillId="0" borderId="19" xfId="56" applyNumberFormat="1" applyFont="1" applyFill="1" applyBorder="1">
      <alignment/>
      <protection/>
    </xf>
    <xf numFmtId="172" fontId="8" fillId="0" borderId="19" xfId="56" applyNumberFormat="1" applyFont="1" applyFill="1" applyBorder="1" applyAlignment="1">
      <alignment horizontal="right"/>
      <protection/>
    </xf>
    <xf numFmtId="172" fontId="48" fillId="0" borderId="19" xfId="56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172" fontId="49" fillId="0" borderId="21" xfId="56" applyNumberFormat="1" applyFont="1" applyFill="1" applyBorder="1" applyAlignment="1">
      <alignment horizontal="center" vertical="center"/>
      <protection/>
    </xf>
    <xf numFmtId="172" fontId="49" fillId="0" borderId="22" xfId="56" applyNumberFormat="1" applyFont="1" applyFill="1" applyBorder="1" applyAlignment="1">
      <alignment horizontal="center" vertical="center"/>
      <protection/>
    </xf>
    <xf numFmtId="172" fontId="8" fillId="0" borderId="19" xfId="55" applyNumberFormat="1" applyFont="1" applyFill="1" applyBorder="1">
      <alignment/>
      <protection/>
    </xf>
    <xf numFmtId="172" fontId="47" fillId="0" borderId="23" xfId="56" applyNumberFormat="1" applyFont="1" applyFill="1" applyBorder="1">
      <alignment/>
      <protection/>
    </xf>
    <xf numFmtId="172" fontId="49" fillId="0" borderId="19" xfId="55" applyNumberFormat="1" applyFont="1" applyFill="1" applyBorder="1">
      <alignment/>
      <protection/>
    </xf>
    <xf numFmtId="172" fontId="49" fillId="0" borderId="24" xfId="56" applyNumberFormat="1" applyFont="1" applyFill="1" applyBorder="1" applyAlignment="1">
      <alignment horizontal="right"/>
      <protection/>
    </xf>
    <xf numFmtId="172" fontId="49" fillId="0" borderId="25" xfId="56" applyNumberFormat="1" applyFont="1" applyFill="1" applyBorder="1" applyAlignment="1">
      <alignment horizontal="right"/>
      <protection/>
    </xf>
    <xf numFmtId="172" fontId="49" fillId="0" borderId="26" xfId="56" applyNumberFormat="1" applyFont="1" applyFill="1" applyBorder="1" applyAlignment="1">
      <alignment horizontal="right"/>
      <protection/>
    </xf>
    <xf numFmtId="172" fontId="49" fillId="0" borderId="27" xfId="0" applyNumberFormat="1" applyFont="1" applyBorder="1" applyAlignment="1">
      <alignment/>
    </xf>
    <xf numFmtId="0" fontId="47" fillId="0" borderId="27" xfId="0" applyFont="1" applyBorder="1" applyAlignment="1">
      <alignment/>
    </xf>
    <xf numFmtId="172" fontId="47" fillId="0" borderId="27" xfId="0" applyNumberFormat="1" applyFont="1" applyBorder="1" applyAlignment="1">
      <alignment/>
    </xf>
    <xf numFmtId="172" fontId="7" fillId="0" borderId="27" xfId="56" applyNumberFormat="1" applyFont="1" applyFill="1" applyBorder="1">
      <alignment/>
      <protection/>
    </xf>
    <xf numFmtId="172" fontId="8" fillId="0" borderId="27" xfId="56" applyNumberFormat="1" applyFont="1" applyFill="1" applyBorder="1" applyAlignment="1">
      <alignment horizontal="right"/>
      <protection/>
    </xf>
    <xf numFmtId="172" fontId="48" fillId="0" borderId="27" xfId="56" applyNumberFormat="1" applyFont="1" applyFill="1" applyBorder="1" applyAlignment="1">
      <alignment horizontal="right"/>
      <protection/>
    </xf>
    <xf numFmtId="0" fontId="47" fillId="0" borderId="28" xfId="0" applyFont="1" applyBorder="1" applyAlignment="1">
      <alignment/>
    </xf>
    <xf numFmtId="172" fontId="8" fillId="0" borderId="27" xfId="55" applyNumberFormat="1" applyFont="1" applyFill="1" applyBorder="1">
      <alignment/>
      <protection/>
    </xf>
    <xf numFmtId="172" fontId="49" fillId="0" borderId="27" xfId="55" applyNumberFormat="1" applyFont="1" applyFill="1" applyBorder="1">
      <alignment/>
      <protection/>
    </xf>
    <xf numFmtId="172" fontId="49" fillId="0" borderId="29" xfId="56" applyNumberFormat="1" applyFont="1" applyFill="1" applyBorder="1" applyAlignment="1">
      <alignment horizontal="right"/>
      <protection/>
    </xf>
    <xf numFmtId="172" fontId="49" fillId="0" borderId="30" xfId="56" applyNumberFormat="1" applyFont="1" applyFill="1" applyBorder="1" applyAlignment="1">
      <alignment horizontal="right"/>
      <protection/>
    </xf>
    <xf numFmtId="0" fontId="50" fillId="0" borderId="31" xfId="0" applyFont="1" applyBorder="1" applyAlignment="1">
      <alignment/>
    </xf>
    <xf numFmtId="0" fontId="3" fillId="0" borderId="32" xfId="55" applyFont="1" applyFill="1" applyBorder="1">
      <alignment/>
      <protection/>
    </xf>
    <xf numFmtId="0" fontId="2" fillId="0" borderId="32" xfId="55" applyFont="1" applyFill="1" applyBorder="1">
      <alignment/>
      <protection/>
    </xf>
    <xf numFmtId="0" fontId="6" fillId="0" borderId="32" xfId="55" applyFont="1" applyFill="1" applyBorder="1">
      <alignment/>
      <protection/>
    </xf>
    <xf numFmtId="0" fontId="7" fillId="0" borderId="32" xfId="55" applyFont="1" applyFill="1" applyBorder="1">
      <alignment/>
      <protection/>
    </xf>
    <xf numFmtId="0" fontId="8" fillId="0" borderId="32" xfId="55" applyFont="1" applyFill="1" applyBorder="1">
      <alignment/>
      <protection/>
    </xf>
    <xf numFmtId="0" fontId="9" fillId="0" borderId="32" xfId="55" applyFont="1" applyFill="1" applyBorder="1">
      <alignment/>
      <protection/>
    </xf>
    <xf numFmtId="0" fontId="7" fillId="0" borderId="32" xfId="55" applyFont="1" applyFill="1" applyBorder="1" applyAlignment="1">
      <alignment wrapText="1"/>
      <protection/>
    </xf>
    <xf numFmtId="0" fontId="10" fillId="0" borderId="32" xfId="55" applyFont="1" applyFill="1" applyBorder="1">
      <alignment/>
      <protection/>
    </xf>
    <xf numFmtId="0" fontId="7" fillId="0" borderId="33" xfId="55" applyFont="1" applyFill="1" applyBorder="1">
      <alignment/>
      <protection/>
    </xf>
    <xf numFmtId="172" fontId="9" fillId="0" borderId="32" xfId="55" applyNumberFormat="1" applyFont="1" applyFill="1" applyBorder="1">
      <alignment/>
      <protection/>
    </xf>
    <xf numFmtId="0" fontId="7" fillId="0" borderId="34" xfId="55" applyFont="1" applyFill="1" applyBorder="1">
      <alignment/>
      <protection/>
    </xf>
    <xf numFmtId="0" fontId="8" fillId="0" borderId="33" xfId="55" applyFont="1" applyFill="1" applyBorder="1">
      <alignment/>
      <protection/>
    </xf>
    <xf numFmtId="0" fontId="8" fillId="0" borderId="35" xfId="55" applyFont="1" applyFill="1" applyBorder="1">
      <alignment/>
      <protection/>
    </xf>
    <xf numFmtId="0" fontId="5" fillId="0" borderId="31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173" fontId="47" fillId="0" borderId="27" xfId="43" applyNumberFormat="1" applyFont="1" applyBorder="1" applyAlignment="1">
      <alignment/>
    </xf>
    <xf numFmtId="173" fontId="47" fillId="0" borderId="10" xfId="43" applyNumberFormat="1" applyFont="1" applyBorder="1" applyAlignment="1">
      <alignment/>
    </xf>
    <xf numFmtId="17" fontId="49" fillId="0" borderId="36" xfId="56" applyNumberFormat="1" applyFont="1" applyFill="1" applyBorder="1" applyAlignment="1">
      <alignment horizontal="center" vertical="center" wrapText="1"/>
      <protection/>
    </xf>
    <xf numFmtId="17" fontId="49" fillId="0" borderId="37" xfId="56" applyNumberFormat="1" applyFont="1" applyFill="1" applyBorder="1" applyAlignment="1">
      <alignment horizontal="center" vertical="center" wrapText="1"/>
      <protection/>
    </xf>
    <xf numFmtId="17" fontId="49" fillId="0" borderId="38" xfId="56" applyNumberFormat="1" applyFont="1" applyFill="1" applyBorder="1" applyAlignment="1">
      <alignment horizontal="center" vertical="center" wrapText="1"/>
      <protection/>
    </xf>
    <xf numFmtId="17" fontId="49" fillId="0" borderId="39" xfId="56" applyNumberFormat="1" applyFont="1" applyFill="1" applyBorder="1" applyAlignment="1">
      <alignment horizontal="center" vertical="center" wrapText="1"/>
      <protection/>
    </xf>
    <xf numFmtId="17" fontId="49" fillId="0" borderId="40" xfId="56" applyNumberFormat="1" applyFont="1" applyFill="1" applyBorder="1" applyAlignment="1">
      <alignment horizontal="center" vertical="center" wrapText="1"/>
      <protection/>
    </xf>
    <xf numFmtId="17" fontId="49" fillId="0" borderId="41" xfId="56" applyNumberFormat="1" applyFont="1" applyFill="1" applyBorder="1" applyAlignment="1">
      <alignment horizontal="center" vertical="center" wrapText="1"/>
      <protection/>
    </xf>
    <xf numFmtId="17" fontId="49" fillId="0" borderId="12" xfId="56" applyNumberFormat="1" applyFont="1" applyFill="1" applyBorder="1" applyAlignment="1">
      <alignment horizontal="center" vertical="center" wrapText="1"/>
      <protection/>
    </xf>
    <xf numFmtId="17" fontId="49" fillId="0" borderId="11" xfId="56" applyNumberFormat="1" applyFont="1" applyFill="1" applyBorder="1" applyAlignment="1">
      <alignment horizontal="center" vertical="center" wrapText="1"/>
      <protection/>
    </xf>
    <xf numFmtId="17" fontId="49" fillId="0" borderId="10" xfId="56" applyNumberFormat="1" applyFont="1" applyFill="1" applyBorder="1" applyAlignment="1">
      <alignment horizontal="center" vertical="center" wrapText="1"/>
      <protection/>
    </xf>
    <xf numFmtId="17" fontId="49" fillId="0" borderId="42" xfId="56" applyNumberFormat="1" applyFont="1" applyFill="1" applyBorder="1" applyAlignment="1">
      <alignment horizontal="center" vertical="center" wrapText="1"/>
      <protection/>
    </xf>
    <xf numFmtId="17" fontId="49" fillId="0" borderId="43" xfId="56" applyNumberFormat="1" applyFont="1" applyFill="1" applyBorder="1" applyAlignment="1">
      <alignment horizontal="center" vertical="center" wrapText="1"/>
      <protection/>
    </xf>
    <xf numFmtId="172" fontId="5" fillId="0" borderId="33" xfId="55" applyNumberFormat="1" applyFont="1" applyFill="1" applyBorder="1" applyAlignment="1">
      <alignment horizontal="left" vertical="center"/>
      <protection/>
    </xf>
    <xf numFmtId="172" fontId="5" fillId="0" borderId="34" xfId="55" applyNumberFormat="1" applyFont="1" applyFill="1" applyBorder="1" applyAlignment="1">
      <alignment horizontal="left" vertical="center"/>
      <protection/>
    </xf>
    <xf numFmtId="17" fontId="49" fillId="0" borderId="29" xfId="56" applyNumberFormat="1" applyFont="1" applyFill="1" applyBorder="1" applyAlignment="1">
      <alignment horizontal="center" vertical="center" wrapText="1"/>
      <protection/>
    </xf>
    <xf numFmtId="17" fontId="49" fillId="0" borderId="28" xfId="56" applyNumberFormat="1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left" vertical="center"/>
      <protection/>
    </xf>
    <xf numFmtId="0" fontId="5" fillId="0" borderId="34" xfId="55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0</xdr:col>
      <xdr:colOff>1238250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pane xSplit="1" ySplit="7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9" sqref="E59"/>
    </sheetView>
  </sheetViews>
  <sheetFormatPr defaultColWidth="9.140625" defaultRowHeight="15"/>
  <cols>
    <col min="1" max="1" width="58.00390625" style="0" customWidth="1"/>
    <col min="2" max="14" width="16.7109375" style="0" customWidth="1"/>
  </cols>
  <sheetData>
    <row r="1" spans="1:14" ht="75.75" customHeight="1">
      <c r="A1" s="4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25.5" customHeight="1">
      <c r="A2" s="4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5.75">
      <c r="A3" s="4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.75">
      <c r="A4" s="48" t="s">
        <v>2</v>
      </c>
      <c r="B4" s="1" t="s">
        <v>77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15.75" thickBot="1">
      <c r="A5" s="4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ht="15" customHeight="1">
      <c r="A6" s="61" t="s">
        <v>3</v>
      </c>
      <c r="B6" s="74">
        <v>43465</v>
      </c>
      <c r="C6" s="67">
        <v>43496</v>
      </c>
      <c r="D6" s="67">
        <v>43524</v>
      </c>
      <c r="E6" s="67">
        <v>43555</v>
      </c>
      <c r="F6" s="67">
        <v>43585</v>
      </c>
      <c r="G6" s="67">
        <v>43616</v>
      </c>
      <c r="H6" s="67">
        <v>43646</v>
      </c>
      <c r="I6" s="67">
        <v>43677</v>
      </c>
      <c r="J6" s="67">
        <v>43708</v>
      </c>
      <c r="K6" s="67">
        <v>43738</v>
      </c>
      <c r="L6" s="67">
        <v>43769</v>
      </c>
      <c r="M6" s="67">
        <v>43799</v>
      </c>
      <c r="N6" s="69">
        <v>43830</v>
      </c>
    </row>
    <row r="7" spans="1:14" ht="15" customHeight="1" thickBot="1">
      <c r="A7" s="62"/>
      <c r="B7" s="75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70"/>
    </row>
    <row r="8" spans="1:14" s="17" customFormat="1" ht="15">
      <c r="A8" s="50" t="s">
        <v>4</v>
      </c>
      <c r="B8" s="36">
        <v>839.0966826804968</v>
      </c>
      <c r="C8" s="8">
        <v>791.3644231089003</v>
      </c>
      <c r="D8" s="8">
        <v>785.5516205781167</v>
      </c>
      <c r="E8" s="8">
        <v>778.3571143684238</v>
      </c>
      <c r="F8" s="8">
        <v>732.4615567550386</v>
      </c>
      <c r="G8" s="8">
        <v>708.4552038334255</v>
      </c>
      <c r="H8" s="8">
        <v>767.0250329082144</v>
      </c>
      <c r="I8" s="8">
        <v>701.0155486671489</v>
      </c>
      <c r="J8" s="8">
        <v>702.5744695516858</v>
      </c>
      <c r="K8" s="8">
        <v>713.4416009845676</v>
      </c>
      <c r="L8" s="8">
        <v>777.4194942712626</v>
      </c>
      <c r="M8" s="8">
        <v>787.116044407117</v>
      </c>
      <c r="N8" s="22">
        <v>963.1494705467574</v>
      </c>
    </row>
    <row r="9" spans="1:14" ht="15.75">
      <c r="A9" s="51" t="s">
        <v>5</v>
      </c>
      <c r="B9" s="63">
        <v>1108.2787992089081</v>
      </c>
      <c r="C9" s="64">
        <v>1087.463662083567</v>
      </c>
      <c r="D9" s="64">
        <v>1079.87411041945</v>
      </c>
      <c r="E9" s="64">
        <v>1070.9814748084239</v>
      </c>
      <c r="F9" s="3">
        <v>1031.9853076870386</v>
      </c>
      <c r="G9" s="3">
        <v>1004.9004070657588</v>
      </c>
      <c r="H9" s="3">
        <v>1073.342860505881</v>
      </c>
      <c r="I9" s="3">
        <v>1004.7146773171489</v>
      </c>
      <c r="J9" s="3">
        <v>1004.8133353270191</v>
      </c>
      <c r="K9" s="3">
        <v>1012.1548841909009</v>
      </c>
      <c r="L9" s="3">
        <v>1077.8924646302626</v>
      </c>
      <c r="M9" s="3">
        <v>1085.3086211517837</v>
      </c>
      <c r="N9" s="23">
        <v>1275.1779534640907</v>
      </c>
    </row>
    <row r="10" spans="1:14" ht="15.75">
      <c r="A10" s="51" t="s">
        <v>6</v>
      </c>
      <c r="B10" s="63">
        <v>269.18211652841137</v>
      </c>
      <c r="C10" s="64">
        <v>296.0992389746667</v>
      </c>
      <c r="D10" s="64">
        <v>294.3224898413333</v>
      </c>
      <c r="E10" s="64">
        <v>292.62436044000003</v>
      </c>
      <c r="F10" s="3">
        <v>299.523750932</v>
      </c>
      <c r="G10" s="3">
        <v>296.4452032323333</v>
      </c>
      <c r="H10" s="3">
        <v>306.3178275976666</v>
      </c>
      <c r="I10" s="3">
        <v>303.69912865000003</v>
      </c>
      <c r="J10" s="3">
        <v>302.23886577533335</v>
      </c>
      <c r="K10" s="3">
        <v>298.71328320633336</v>
      </c>
      <c r="L10" s="3">
        <v>300.472970359</v>
      </c>
      <c r="M10" s="3">
        <v>298.19257674466667</v>
      </c>
      <c r="N10" s="23">
        <v>312.0284829173333</v>
      </c>
    </row>
    <row r="11" spans="1:14" s="17" customFormat="1" ht="15">
      <c r="A11" s="50" t="s">
        <v>7</v>
      </c>
      <c r="B11" s="36">
        <v>-452.6957058689588</v>
      </c>
      <c r="C11" s="8">
        <v>-426.438395096478</v>
      </c>
      <c r="D11" s="8">
        <v>-424.3063991116978</v>
      </c>
      <c r="E11" s="8">
        <v>-390.6409653540958</v>
      </c>
      <c r="F11" s="8">
        <v>-354.07515064096685</v>
      </c>
      <c r="G11" s="8">
        <v>-329.65748170605445</v>
      </c>
      <c r="H11" s="8">
        <v>-337.5546930451744</v>
      </c>
      <c r="I11" s="8">
        <v>-293.4319059467564</v>
      </c>
      <c r="J11" s="8">
        <v>-302.7354999451951</v>
      </c>
      <c r="K11" s="8">
        <v>-324.20224903176296</v>
      </c>
      <c r="L11" s="8">
        <v>-361.21945244317027</v>
      </c>
      <c r="M11" s="8">
        <v>-376.3460720109202</v>
      </c>
      <c r="N11" s="22">
        <v>-515.1144948025203</v>
      </c>
    </row>
    <row r="12" spans="1:14" s="17" customFormat="1" ht="15">
      <c r="A12" s="52" t="s">
        <v>8</v>
      </c>
      <c r="B12" s="36">
        <v>-263.03755687439065</v>
      </c>
      <c r="C12" s="8">
        <v>-252.18312231190055</v>
      </c>
      <c r="D12" s="8">
        <v>-242.54942534411674</v>
      </c>
      <c r="E12" s="8">
        <v>-213.190655419424</v>
      </c>
      <c r="F12" s="8">
        <v>-168.9006618970387</v>
      </c>
      <c r="G12" s="8">
        <v>-138.72351099842533</v>
      </c>
      <c r="H12" s="8">
        <v>-123.29569126221449</v>
      </c>
      <c r="I12" s="8">
        <v>-88.24839025514895</v>
      </c>
      <c r="J12" s="8">
        <v>-89.3787870106857</v>
      </c>
      <c r="K12" s="8">
        <v>-103.1877798835677</v>
      </c>
      <c r="L12" s="8">
        <v>-150.6469977322625</v>
      </c>
      <c r="M12" s="8">
        <v>-158.95198470311664</v>
      </c>
      <c r="N12" s="22">
        <v>-294.80642462275773</v>
      </c>
    </row>
    <row r="13" spans="1:14" s="17" customFormat="1" ht="15">
      <c r="A13" s="52" t="s">
        <v>9</v>
      </c>
      <c r="B13" s="36">
        <v>-230.03276887639066</v>
      </c>
      <c r="C13" s="8">
        <v>-189.23606310890057</v>
      </c>
      <c r="D13" s="8">
        <v>-179.22330057811672</v>
      </c>
      <c r="E13" s="8">
        <v>-143.24097430942396</v>
      </c>
      <c r="F13" s="8">
        <v>-137.42811387803872</v>
      </c>
      <c r="G13" s="8">
        <v>-108.62500073842531</v>
      </c>
      <c r="H13" s="8">
        <v>-139.4557464302145</v>
      </c>
      <c r="I13" s="8">
        <v>-110.60929495914894</v>
      </c>
      <c r="J13" s="8">
        <v>-122.3725112516857</v>
      </c>
      <c r="K13" s="8">
        <v>-140.4750641645677</v>
      </c>
      <c r="L13" s="8">
        <v>-183.8066092712625</v>
      </c>
      <c r="M13" s="8">
        <v>-181.72970213711662</v>
      </c>
      <c r="N13" s="22">
        <v>-316.8453031367577</v>
      </c>
    </row>
    <row r="14" spans="1:14" ht="15.75">
      <c r="A14" s="51" t="s">
        <v>10</v>
      </c>
      <c r="B14" s="63">
        <v>87.28652399427602</v>
      </c>
      <c r="C14" s="64">
        <v>90.29536791643278</v>
      </c>
      <c r="D14" s="64">
        <v>87.66971958054995</v>
      </c>
      <c r="E14" s="64">
        <v>88.00220519157602</v>
      </c>
      <c r="F14" s="3">
        <v>88.02104231296133</v>
      </c>
      <c r="G14" s="3">
        <v>94.98126293424136</v>
      </c>
      <c r="H14" s="3">
        <v>88.29043949411883</v>
      </c>
      <c r="I14" s="3">
        <v>107.12922268285106</v>
      </c>
      <c r="J14" s="3">
        <v>110.58121467298099</v>
      </c>
      <c r="K14" s="3">
        <v>98.98765580909898</v>
      </c>
      <c r="L14" s="3">
        <v>100.40450536973756</v>
      </c>
      <c r="M14" s="3">
        <v>85.24383884821677</v>
      </c>
      <c r="N14" s="23">
        <v>85.48432653590905</v>
      </c>
    </row>
    <row r="15" spans="1:14" ht="15.75">
      <c r="A15" s="53" t="s">
        <v>11</v>
      </c>
      <c r="B15" s="37">
        <v>0</v>
      </c>
      <c r="C15" s="2">
        <v>2.8</v>
      </c>
      <c r="D15" s="2">
        <v>0</v>
      </c>
      <c r="E15" s="2">
        <v>0.1</v>
      </c>
      <c r="F15" s="3">
        <v>0</v>
      </c>
      <c r="G15" s="3">
        <v>6.907</v>
      </c>
      <c r="H15" s="3">
        <v>0</v>
      </c>
      <c r="I15" s="3">
        <v>18.609</v>
      </c>
      <c r="J15" s="3">
        <v>21.85</v>
      </c>
      <c r="K15" s="3">
        <v>10.03</v>
      </c>
      <c r="L15" s="3">
        <v>15.295</v>
      </c>
      <c r="M15" s="3">
        <v>0</v>
      </c>
      <c r="N15" s="23">
        <v>0</v>
      </c>
    </row>
    <row r="16" spans="1:14" ht="15.75">
      <c r="A16" s="51" t="s">
        <v>12</v>
      </c>
      <c r="B16" s="37">
        <v>317.3192928706667</v>
      </c>
      <c r="C16" s="2">
        <v>279.53143102533335</v>
      </c>
      <c r="D16" s="2">
        <v>266.8930201586667</v>
      </c>
      <c r="E16" s="2">
        <v>231.243179501</v>
      </c>
      <c r="F16" s="3">
        <v>225.44915619100004</v>
      </c>
      <c r="G16" s="3">
        <v>203.60626367266667</v>
      </c>
      <c r="H16" s="3">
        <v>227.74618592433333</v>
      </c>
      <c r="I16" s="3">
        <v>217.738517642</v>
      </c>
      <c r="J16" s="3">
        <v>232.95372592466668</v>
      </c>
      <c r="K16" s="3">
        <v>239.46271997366668</v>
      </c>
      <c r="L16" s="3">
        <v>284.21111464100005</v>
      </c>
      <c r="M16" s="3">
        <v>266.9735409853334</v>
      </c>
      <c r="N16" s="23">
        <v>402.3296296726667</v>
      </c>
    </row>
    <row r="17" spans="1:14" ht="15.75">
      <c r="A17" s="51" t="s">
        <v>13</v>
      </c>
      <c r="B17" s="37">
        <v>46.933</v>
      </c>
      <c r="C17" s="3">
        <v>0</v>
      </c>
      <c r="D17" s="2">
        <v>24.567</v>
      </c>
      <c r="E17" s="3">
        <v>0</v>
      </c>
      <c r="F17" s="3">
        <v>7.187</v>
      </c>
      <c r="G17" s="3">
        <v>0</v>
      </c>
      <c r="H17" s="3">
        <v>12.975</v>
      </c>
      <c r="I17" s="3">
        <v>0</v>
      </c>
      <c r="J17" s="3">
        <v>0</v>
      </c>
      <c r="K17" s="3">
        <v>0</v>
      </c>
      <c r="L17" s="3">
        <v>0</v>
      </c>
      <c r="M17" s="3">
        <v>10.142</v>
      </c>
      <c r="N17" s="23">
        <v>113.08</v>
      </c>
    </row>
    <row r="18" spans="1:14" ht="15.75">
      <c r="A18" s="51" t="s">
        <v>14</v>
      </c>
      <c r="B18" s="37">
        <v>270.3862928706667</v>
      </c>
      <c r="C18" s="2">
        <v>279.53143102533335</v>
      </c>
      <c r="D18" s="2">
        <v>242.32602015866667</v>
      </c>
      <c r="E18" s="2">
        <v>231.243179501</v>
      </c>
      <c r="F18" s="3">
        <v>218.26215619100003</v>
      </c>
      <c r="G18" s="3">
        <v>203.60626367266667</v>
      </c>
      <c r="H18" s="3">
        <v>214.77118592433334</v>
      </c>
      <c r="I18" s="3">
        <v>217.738517642</v>
      </c>
      <c r="J18" s="3">
        <v>232.95372592466668</v>
      </c>
      <c r="K18" s="3">
        <v>239.46271997366668</v>
      </c>
      <c r="L18" s="3">
        <v>284.21111464100005</v>
      </c>
      <c r="M18" s="3">
        <v>256.8315409853334</v>
      </c>
      <c r="N18" s="23">
        <v>289.24962967266674</v>
      </c>
    </row>
    <row r="19" spans="1:14" s="17" customFormat="1" ht="15">
      <c r="A19" s="52" t="s">
        <v>15</v>
      </c>
      <c r="B19" s="36">
        <f aca="true" t="shared" si="0" ref="B19:L19">B20+B21+B22+B23</f>
        <v>-33</v>
      </c>
      <c r="C19" s="8">
        <f t="shared" si="0"/>
        <v>-61.93894</v>
      </c>
      <c r="D19" s="8">
        <f t="shared" si="0"/>
        <v>-63.29842000000001</v>
      </c>
      <c r="E19" s="8">
        <f t="shared" si="0"/>
        <v>-69.92835000000001</v>
      </c>
      <c r="F19" s="8">
        <f t="shared" si="0"/>
        <v>-31.472549191999992</v>
      </c>
      <c r="G19" s="8">
        <f t="shared" si="0"/>
        <v>-30.098512451000012</v>
      </c>
      <c r="H19" s="8">
        <f t="shared" si="0"/>
        <v>16.160055168000014</v>
      </c>
      <c r="I19" s="8">
        <f t="shared" si="0"/>
        <v>22.360904704000003</v>
      </c>
      <c r="J19" s="8">
        <f t="shared" si="0"/>
        <v>32.99372534799999</v>
      </c>
      <c r="K19" s="8">
        <f t="shared" si="0"/>
        <v>37.287286962</v>
      </c>
      <c r="L19" s="8">
        <f t="shared" si="0"/>
        <v>23.160611538999994</v>
      </c>
      <c r="M19" s="8">
        <v>22.777720376000005</v>
      </c>
      <c r="N19" s="22">
        <v>23.038880629999994</v>
      </c>
    </row>
    <row r="20" spans="1:14" ht="15.75">
      <c r="A20" s="51" t="s">
        <v>16</v>
      </c>
      <c r="B20" s="37">
        <v>11.4</v>
      </c>
      <c r="C20" s="64">
        <v>11.261059999999999</v>
      </c>
      <c r="D20" s="64">
        <v>11.10158</v>
      </c>
      <c r="E20" s="64">
        <v>11.121649999999999</v>
      </c>
      <c r="F20" s="3">
        <v>11.30001</v>
      </c>
      <c r="G20" s="3">
        <v>10.87552</v>
      </c>
      <c r="H20" s="3">
        <v>10.83339</v>
      </c>
      <c r="I20" s="3">
        <v>11.911959999999999</v>
      </c>
      <c r="J20" s="3">
        <v>11.820879999999999</v>
      </c>
      <c r="K20" s="3">
        <v>11.73183</v>
      </c>
      <c r="L20" s="3">
        <v>11.68275</v>
      </c>
      <c r="M20" s="3">
        <v>11.64373</v>
      </c>
      <c r="N20" s="23">
        <v>11.49824</v>
      </c>
    </row>
    <row r="21" spans="1:14" ht="15.75">
      <c r="A21" s="51" t="s">
        <v>17</v>
      </c>
      <c r="B21" s="38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3">
        <v>0</v>
      </c>
    </row>
    <row r="22" spans="1:14" ht="15.75">
      <c r="A22" s="51" t="s">
        <v>18</v>
      </c>
      <c r="B22" s="38">
        <v>12</v>
      </c>
      <c r="C22" s="3">
        <v>12</v>
      </c>
      <c r="D22" s="3">
        <v>12</v>
      </c>
      <c r="E22" s="2">
        <v>11.6</v>
      </c>
      <c r="F22" s="3">
        <v>11.581101311000001</v>
      </c>
      <c r="G22" s="3">
        <v>14.056769062999999</v>
      </c>
      <c r="H22" s="3">
        <v>13.653847489</v>
      </c>
      <c r="I22" s="3">
        <v>13.654767489</v>
      </c>
      <c r="J22" s="3">
        <v>13.654767489</v>
      </c>
      <c r="K22" s="3">
        <v>13.251845915</v>
      </c>
      <c r="L22" s="3">
        <v>13.251925915</v>
      </c>
      <c r="M22" s="3">
        <v>13.046479362</v>
      </c>
      <c r="N22" s="23">
        <v>12.643557788</v>
      </c>
    </row>
    <row r="23" spans="1:14" ht="15.75">
      <c r="A23" s="51" t="s">
        <v>19</v>
      </c>
      <c r="B23" s="37">
        <v>-56.4</v>
      </c>
      <c r="C23" s="2">
        <v>-85.2</v>
      </c>
      <c r="D23" s="2">
        <v>-86.4</v>
      </c>
      <c r="E23" s="2">
        <v>-92.65</v>
      </c>
      <c r="F23" s="3">
        <v>-54.35366050299999</v>
      </c>
      <c r="G23" s="3">
        <v>-55.03080151400001</v>
      </c>
      <c r="H23" s="3">
        <v>-8.327182320999988</v>
      </c>
      <c r="I23" s="3">
        <f>I24+I28</f>
        <v>-3.205822784999995</v>
      </c>
      <c r="J23" s="3">
        <v>7.518077858999995</v>
      </c>
      <c r="K23" s="3">
        <v>12.303611047000004</v>
      </c>
      <c r="L23" s="3">
        <v>-1.7740643760000054</v>
      </c>
      <c r="M23" s="3">
        <v>-1.9124889859999925</v>
      </c>
      <c r="N23" s="23">
        <v>-1.102917158000004</v>
      </c>
    </row>
    <row r="24" spans="1:14" ht="30">
      <c r="A24" s="54" t="s">
        <v>20</v>
      </c>
      <c r="B24" s="37">
        <v>65.7</v>
      </c>
      <c r="C24" s="2">
        <v>65.7</v>
      </c>
      <c r="D24" s="2">
        <v>64.2</v>
      </c>
      <c r="E24" s="2">
        <v>65.2</v>
      </c>
      <c r="F24" s="3">
        <v>61.099878689</v>
      </c>
      <c r="G24" s="3">
        <v>60.975760937</v>
      </c>
      <c r="H24" s="3">
        <v>53.70347009500001</v>
      </c>
      <c r="I24" s="3">
        <v>48.227880574000004</v>
      </c>
      <c r="J24" s="3">
        <v>57.051042511</v>
      </c>
      <c r="K24" s="3">
        <v>62.051044085</v>
      </c>
      <c r="L24" s="3">
        <v>49.881456171</v>
      </c>
      <c r="M24" s="3">
        <v>48.611010638</v>
      </c>
      <c r="N24" s="23">
        <v>62.678722212</v>
      </c>
    </row>
    <row r="25" spans="1:14" ht="15.75">
      <c r="A25" s="51" t="s">
        <v>21</v>
      </c>
      <c r="B25" s="37">
        <v>0.01</v>
      </c>
      <c r="C25" s="2">
        <v>0</v>
      </c>
      <c r="D25" s="2">
        <v>0</v>
      </c>
      <c r="E25" s="2">
        <v>0</v>
      </c>
      <c r="F25" s="3">
        <v>0.00969</v>
      </c>
      <c r="G25" s="3">
        <v>0.00969</v>
      </c>
      <c r="H25" s="3">
        <v>0.00969</v>
      </c>
      <c r="I25" s="3">
        <v>0.00969</v>
      </c>
      <c r="J25" s="3">
        <v>0.00969</v>
      </c>
      <c r="K25" s="3">
        <v>0.00969</v>
      </c>
      <c r="L25" s="3">
        <v>0.00969</v>
      </c>
      <c r="M25" s="3">
        <v>0.00969</v>
      </c>
      <c r="N25" s="23">
        <v>0.00969</v>
      </c>
    </row>
    <row r="26" spans="1:14" ht="15.75">
      <c r="A26" s="51" t="s">
        <v>22</v>
      </c>
      <c r="B26" s="37">
        <v>65.7</v>
      </c>
      <c r="C26" s="2">
        <v>65.7</v>
      </c>
      <c r="D26" s="2">
        <v>64.1</v>
      </c>
      <c r="E26" s="2">
        <v>65.2</v>
      </c>
      <c r="F26" s="3">
        <v>61.090188688999994</v>
      </c>
      <c r="G26" s="4">
        <v>60.966070937</v>
      </c>
      <c r="H26" s="4">
        <v>53.691170095000004</v>
      </c>
      <c r="I26" s="4">
        <v>48.227880574000004</v>
      </c>
      <c r="J26" s="4">
        <v>57.041352511</v>
      </c>
      <c r="K26" s="4">
        <v>62.041354085</v>
      </c>
      <c r="L26" s="4">
        <v>49.871766171000004</v>
      </c>
      <c r="M26" s="4">
        <v>48.601320638000004</v>
      </c>
      <c r="N26" s="24">
        <v>61.669032212</v>
      </c>
    </row>
    <row r="27" spans="1:14" ht="15.75">
      <c r="A27" s="51" t="s">
        <v>23</v>
      </c>
      <c r="B27" s="39">
        <v>0</v>
      </c>
      <c r="C27" s="4">
        <v>0</v>
      </c>
      <c r="D27" s="4">
        <v>0</v>
      </c>
      <c r="E27" s="4">
        <v>0</v>
      </c>
      <c r="F27" s="4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3">
        <v>0</v>
      </c>
    </row>
    <row r="28" spans="1:14" ht="15.75">
      <c r="A28" s="51" t="s">
        <v>24</v>
      </c>
      <c r="B28" s="37">
        <v>-122</v>
      </c>
      <c r="C28" s="2">
        <v>-150.9</v>
      </c>
      <c r="D28" s="2">
        <v>-150.6</v>
      </c>
      <c r="E28" s="2">
        <v>-157.9</v>
      </c>
      <c r="F28" s="3">
        <v>-115.453539192</v>
      </c>
      <c r="G28" s="3">
        <v>-116.00656245100001</v>
      </c>
      <c r="H28" s="3">
        <v>-62.030652415999995</v>
      </c>
      <c r="I28" s="3">
        <v>-51.433703359</v>
      </c>
      <c r="J28" s="3">
        <v>-49.532964652000004</v>
      </c>
      <c r="K28" s="3">
        <v>-49.747433038</v>
      </c>
      <c r="L28" s="3">
        <v>-51.65552054700001</v>
      </c>
      <c r="M28" s="3">
        <v>-50.523499623999996</v>
      </c>
      <c r="N28" s="23">
        <v>-63.78163937</v>
      </c>
    </row>
    <row r="29" spans="1:14" s="17" customFormat="1" ht="15">
      <c r="A29" s="52" t="s">
        <v>25</v>
      </c>
      <c r="B29" s="40">
        <f aca="true" t="shared" si="1" ref="B29:N29">B30-(B8+B12)</f>
        <v>-193.6591258061061</v>
      </c>
      <c r="C29" s="5">
        <f t="shared" si="1"/>
        <v>-174.28130079699974</v>
      </c>
      <c r="D29" s="5">
        <f t="shared" si="1"/>
        <v>-181.70219523400004</v>
      </c>
      <c r="E29" s="5">
        <f t="shared" si="1"/>
        <v>-177.46645894899984</v>
      </c>
      <c r="F29" s="5">
        <f t="shared" si="1"/>
        <v>-185.17448825599985</v>
      </c>
      <c r="G29" s="5">
        <f t="shared" si="1"/>
        <v>-190.93397070762916</v>
      </c>
      <c r="H29" s="5">
        <f t="shared" si="1"/>
        <v>-214.2590017829599</v>
      </c>
      <c r="I29" s="5">
        <f t="shared" si="1"/>
        <v>-205.18351569160745</v>
      </c>
      <c r="J29" s="5">
        <f t="shared" si="1"/>
        <v>-213.3567129345094</v>
      </c>
      <c r="K29" s="5">
        <f t="shared" si="1"/>
        <v>-221.0144691481953</v>
      </c>
      <c r="L29" s="5">
        <f t="shared" si="1"/>
        <v>-210.5724547109079</v>
      </c>
      <c r="M29" s="5">
        <f t="shared" si="1"/>
        <v>-217.3940873078035</v>
      </c>
      <c r="N29" s="25">
        <f t="shared" si="1"/>
        <v>-220.30807017976258</v>
      </c>
    </row>
    <row r="30" spans="1:14" s="17" customFormat="1" ht="15">
      <c r="A30" s="52" t="s">
        <v>26</v>
      </c>
      <c r="B30" s="41">
        <f aca="true" t="shared" si="2" ref="B30:N30">B31+B34+B35</f>
        <v>382.4</v>
      </c>
      <c r="C30" s="6">
        <f t="shared" si="2"/>
        <v>364.9</v>
      </c>
      <c r="D30" s="6">
        <f t="shared" si="2"/>
        <v>361.3</v>
      </c>
      <c r="E30" s="6">
        <f t="shared" si="2"/>
        <v>387.70000000000005</v>
      </c>
      <c r="F30" s="6">
        <f t="shared" si="2"/>
        <v>378.386406602</v>
      </c>
      <c r="G30" s="6">
        <f t="shared" si="2"/>
        <v>378.79772212737095</v>
      </c>
      <c r="H30" s="6">
        <f t="shared" si="2"/>
        <v>429.47033986303995</v>
      </c>
      <c r="I30" s="6">
        <f t="shared" si="2"/>
        <v>407.5836427203925</v>
      </c>
      <c r="J30" s="6">
        <f t="shared" si="2"/>
        <v>399.8389696064906</v>
      </c>
      <c r="K30" s="6">
        <f t="shared" si="2"/>
        <v>389.23935195280455</v>
      </c>
      <c r="L30" s="6">
        <f t="shared" si="2"/>
        <v>416.20004182809214</v>
      </c>
      <c r="M30" s="6">
        <f t="shared" si="2"/>
        <v>410.76997239619686</v>
      </c>
      <c r="N30" s="26">
        <f t="shared" si="2"/>
        <v>448.03497574423704</v>
      </c>
    </row>
    <row r="31" spans="1:14" ht="15.75">
      <c r="A31" s="51" t="s">
        <v>27</v>
      </c>
      <c r="B31" s="38">
        <f aca="true" t="shared" si="3" ref="B31:L31">B32+B33</f>
        <v>225.2</v>
      </c>
      <c r="C31" s="3">
        <f t="shared" si="3"/>
        <v>208.3</v>
      </c>
      <c r="D31" s="3">
        <f t="shared" si="3"/>
        <v>207.9</v>
      </c>
      <c r="E31" s="3">
        <f t="shared" si="3"/>
        <v>215.60000000000002</v>
      </c>
      <c r="F31" s="3">
        <f t="shared" si="3"/>
        <v>222.39574</v>
      </c>
      <c r="G31" s="3">
        <f t="shared" si="3"/>
        <v>225.91466</v>
      </c>
      <c r="H31" s="3">
        <f t="shared" si="3"/>
        <v>234.28857</v>
      </c>
      <c r="I31" s="3">
        <f t="shared" si="3"/>
        <v>232.55187</v>
      </c>
      <c r="J31" s="3">
        <f t="shared" si="3"/>
        <v>221.73782</v>
      </c>
      <c r="K31" s="3">
        <f t="shared" si="3"/>
        <v>217.10061</v>
      </c>
      <c r="L31" s="3">
        <f t="shared" si="3"/>
        <v>220.27784</v>
      </c>
      <c r="M31" s="3">
        <v>221.23882</v>
      </c>
      <c r="N31" s="23">
        <v>255.65836</v>
      </c>
    </row>
    <row r="32" spans="1:14" ht="15.75">
      <c r="A32" s="51" t="s">
        <v>28</v>
      </c>
      <c r="B32" s="37">
        <v>183.6</v>
      </c>
      <c r="C32" s="2">
        <v>170.6</v>
      </c>
      <c r="D32" s="2">
        <v>172.4</v>
      </c>
      <c r="E32" s="2">
        <v>182.4</v>
      </c>
      <c r="F32" s="3">
        <v>185.53558946404712</v>
      </c>
      <c r="G32" s="3">
        <v>191.97465421447998</v>
      </c>
      <c r="H32" s="3">
        <v>201.27633861079</v>
      </c>
      <c r="I32" s="3">
        <v>196.10774223105</v>
      </c>
      <c r="J32" s="3">
        <v>188.10582079013</v>
      </c>
      <c r="K32" s="3">
        <v>184.35280271377</v>
      </c>
      <c r="L32" s="3">
        <v>186.66435939322</v>
      </c>
      <c r="M32" s="3">
        <v>186.99541620589</v>
      </c>
      <c r="N32" s="23">
        <v>214.01874976688998</v>
      </c>
    </row>
    <row r="33" spans="1:14" ht="15.75">
      <c r="A33" s="51" t="s">
        <v>29</v>
      </c>
      <c r="B33" s="37">
        <v>41.6</v>
      </c>
      <c r="C33" s="2">
        <v>37.7</v>
      </c>
      <c r="D33" s="2">
        <v>35.5</v>
      </c>
      <c r="E33" s="2">
        <v>33.2</v>
      </c>
      <c r="F33" s="3">
        <v>36.860150535952855</v>
      </c>
      <c r="G33" s="3">
        <v>33.94000578552001</v>
      </c>
      <c r="H33" s="3">
        <v>33.01223138921</v>
      </c>
      <c r="I33" s="3">
        <v>36.444127768950004</v>
      </c>
      <c r="J33" s="3">
        <v>33.631999209869996</v>
      </c>
      <c r="K33" s="3">
        <v>32.74780728623001</v>
      </c>
      <c r="L33" s="3">
        <v>33.613480606779994</v>
      </c>
      <c r="M33" s="3">
        <v>34.24340379411</v>
      </c>
      <c r="N33" s="23">
        <v>41.639610233110005</v>
      </c>
    </row>
    <row r="34" spans="1:14" ht="15.75">
      <c r="A34" s="51" t="s">
        <v>30</v>
      </c>
      <c r="B34" s="37">
        <v>155.1</v>
      </c>
      <c r="C34" s="2">
        <v>150.2</v>
      </c>
      <c r="D34" s="2">
        <v>148.1</v>
      </c>
      <c r="E34" s="2">
        <v>166.8</v>
      </c>
      <c r="F34" s="3">
        <v>151.27054</v>
      </c>
      <c r="G34" s="3">
        <v>147.12349780337098</v>
      </c>
      <c r="H34" s="3">
        <v>182.82860593804</v>
      </c>
      <c r="I34" s="3">
        <v>162.60888003639252</v>
      </c>
      <c r="J34" s="3">
        <v>166.26855511849058</v>
      </c>
      <c r="K34" s="3">
        <v>160.76696694480458</v>
      </c>
      <c r="L34" s="3">
        <v>180.45630560109208</v>
      </c>
      <c r="M34" s="3">
        <v>176.0319858981968</v>
      </c>
      <c r="N34" s="23">
        <v>176.76994548523706</v>
      </c>
    </row>
    <row r="35" spans="1:14" ht="15.75">
      <c r="A35" s="53" t="s">
        <v>31</v>
      </c>
      <c r="B35" s="37">
        <v>2.1</v>
      </c>
      <c r="C35" s="2">
        <v>6.4</v>
      </c>
      <c r="D35" s="2">
        <v>5.3</v>
      </c>
      <c r="E35" s="2">
        <v>5.3</v>
      </c>
      <c r="F35" s="3">
        <v>4.720126602000001</v>
      </c>
      <c r="G35" s="3">
        <v>5.759564324</v>
      </c>
      <c r="H35" s="3">
        <v>12.353163925</v>
      </c>
      <c r="I35" s="3">
        <v>12.422892683999999</v>
      </c>
      <c r="J35" s="3">
        <v>11.832594487999998</v>
      </c>
      <c r="K35" s="3">
        <v>11.371775008</v>
      </c>
      <c r="L35" s="3">
        <v>15.465896227000004</v>
      </c>
      <c r="M35" s="3">
        <v>13.499166498</v>
      </c>
      <c r="N35" s="23">
        <v>15.606670259</v>
      </c>
    </row>
    <row r="36" spans="1:14" ht="15.75">
      <c r="A36" s="55"/>
      <c r="B36" s="42"/>
      <c r="C36" s="7"/>
      <c r="D36" s="7"/>
      <c r="E36" s="7"/>
      <c r="F36" s="7"/>
      <c r="G36" s="14"/>
      <c r="H36" s="14"/>
      <c r="I36" s="14"/>
      <c r="J36" s="14"/>
      <c r="K36" s="14"/>
      <c r="L36" s="14"/>
      <c r="M36" s="14"/>
      <c r="N36" s="27"/>
    </row>
    <row r="37" spans="1:14" ht="15.75">
      <c r="A37" s="5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8"/>
    </row>
    <row r="38" spans="1:14" ht="15">
      <c r="A38" s="5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9"/>
    </row>
    <row r="39" spans="1:14" ht="15" customHeight="1">
      <c r="A39" s="80" t="s">
        <v>32</v>
      </c>
      <c r="B39" s="78">
        <v>43465</v>
      </c>
      <c r="C39" s="71">
        <v>43496</v>
      </c>
      <c r="D39" s="71">
        <v>43524</v>
      </c>
      <c r="E39" s="71">
        <v>43555</v>
      </c>
      <c r="F39" s="71">
        <v>43585</v>
      </c>
      <c r="G39" s="71">
        <v>43616</v>
      </c>
      <c r="H39" s="71">
        <v>43646</v>
      </c>
      <c r="I39" s="65">
        <v>43677</v>
      </c>
      <c r="J39" s="65">
        <v>43708</v>
      </c>
      <c r="K39" s="65">
        <v>43738</v>
      </c>
      <c r="L39" s="65">
        <v>43769</v>
      </c>
      <c r="M39" s="65">
        <v>43799</v>
      </c>
      <c r="N39" s="66">
        <v>43830</v>
      </c>
    </row>
    <row r="40" spans="1:14" ht="15" customHeight="1">
      <c r="A40" s="81"/>
      <c r="B40" s="79"/>
      <c r="C40" s="72"/>
      <c r="D40" s="72"/>
      <c r="E40" s="72"/>
      <c r="F40" s="72"/>
      <c r="G40" s="72"/>
      <c r="H40" s="72"/>
      <c r="I40" s="65"/>
      <c r="J40" s="65"/>
      <c r="K40" s="65"/>
      <c r="L40" s="65"/>
      <c r="M40" s="65"/>
      <c r="N40" s="66"/>
    </row>
    <row r="41" spans="1:14" s="17" customFormat="1" ht="15">
      <c r="A41" s="52" t="s">
        <v>4</v>
      </c>
      <c r="B41" s="36">
        <f aca="true" t="shared" si="4" ref="B41:L41">B42-B43</f>
        <v>165.8</v>
      </c>
      <c r="C41" s="8">
        <f t="shared" si="4"/>
        <v>111.80000000000001</v>
      </c>
      <c r="D41" s="8">
        <f t="shared" si="4"/>
        <v>129.5</v>
      </c>
      <c r="E41" s="8">
        <f t="shared" si="4"/>
        <v>127.71000000000001</v>
      </c>
      <c r="F41" s="8">
        <f t="shared" si="4"/>
        <v>106.5482778755185</v>
      </c>
      <c r="G41" s="8">
        <f t="shared" si="4"/>
        <v>62.881544149652115</v>
      </c>
      <c r="H41" s="8">
        <f t="shared" si="4"/>
        <v>80.62542410451408</v>
      </c>
      <c r="I41" s="8">
        <f t="shared" si="4"/>
        <v>101.25010519694948</v>
      </c>
      <c r="J41" s="8">
        <f t="shared" si="4"/>
        <v>82.43422591845567</v>
      </c>
      <c r="K41" s="8">
        <f t="shared" si="4"/>
        <v>97.1040119925334</v>
      </c>
      <c r="L41" s="8">
        <f t="shared" si="4"/>
        <v>75.81159115412783</v>
      </c>
      <c r="M41" s="8">
        <v>80.75923035035635</v>
      </c>
      <c r="N41" s="22">
        <v>121.29135476195944</v>
      </c>
    </row>
    <row r="42" spans="1:14" ht="15.75">
      <c r="A42" s="51" t="s">
        <v>33</v>
      </c>
      <c r="B42" s="37">
        <v>323.6</v>
      </c>
      <c r="C42" s="2">
        <v>267.5</v>
      </c>
      <c r="D42" s="2">
        <v>288</v>
      </c>
      <c r="E42" s="2">
        <v>273.63</v>
      </c>
      <c r="F42" s="3">
        <v>263.14930645353627</v>
      </c>
      <c r="G42" s="3">
        <v>216.85052070503113</v>
      </c>
      <c r="H42" s="3">
        <v>225.20261469854594</v>
      </c>
      <c r="I42" s="3">
        <v>264.19740231761756</v>
      </c>
      <c r="J42" s="3">
        <v>237.13905687930188</v>
      </c>
      <c r="K42" s="3">
        <v>247.82818516013202</v>
      </c>
      <c r="L42" s="3">
        <v>232.24015273851586</v>
      </c>
      <c r="M42" s="3">
        <v>236.86384106448259</v>
      </c>
      <c r="N42" s="23">
        <v>278.49723743782096</v>
      </c>
    </row>
    <row r="43" spans="1:14" ht="15.75">
      <c r="A43" s="51" t="s">
        <v>34</v>
      </c>
      <c r="B43" s="37">
        <v>157.8</v>
      </c>
      <c r="C43" s="2">
        <v>155.7</v>
      </c>
      <c r="D43" s="2">
        <v>158.5</v>
      </c>
      <c r="E43" s="2">
        <v>145.92</v>
      </c>
      <c r="F43" s="3">
        <v>156.60102857801778</v>
      </c>
      <c r="G43" s="3">
        <v>153.96897655537902</v>
      </c>
      <c r="H43" s="3">
        <v>144.57719059403186</v>
      </c>
      <c r="I43" s="3">
        <v>162.94729712066808</v>
      </c>
      <c r="J43" s="3">
        <v>154.7048309608462</v>
      </c>
      <c r="K43" s="3">
        <v>150.72417316759862</v>
      </c>
      <c r="L43" s="3">
        <v>156.42856158438804</v>
      </c>
      <c r="M43" s="3">
        <v>156.10461071412624</v>
      </c>
      <c r="N43" s="23">
        <v>157.20588267586152</v>
      </c>
    </row>
    <row r="44" spans="1:14" s="17" customFormat="1" ht="15">
      <c r="A44" s="52" t="s">
        <v>35</v>
      </c>
      <c r="B44" s="36">
        <f aca="true" t="shared" si="5" ref="B44:L44">B45+B48</f>
        <v>196.7</v>
      </c>
      <c r="C44" s="8">
        <f t="shared" si="5"/>
        <v>187.89999999999998</v>
      </c>
      <c r="D44" s="8">
        <f t="shared" si="5"/>
        <v>183.6</v>
      </c>
      <c r="E44" s="8">
        <f t="shared" si="5"/>
        <v>199.99</v>
      </c>
      <c r="F44" s="8">
        <f t="shared" si="5"/>
        <v>188.13069053595285</v>
      </c>
      <c r="G44" s="8">
        <f t="shared" si="5"/>
        <v>181.063503588891</v>
      </c>
      <c r="H44" s="8">
        <f t="shared" si="5"/>
        <v>215.84083732725</v>
      </c>
      <c r="I44" s="8">
        <f t="shared" si="5"/>
        <v>199.05300780534253</v>
      </c>
      <c r="J44" s="8">
        <f t="shared" si="5"/>
        <v>199.90055432836058</v>
      </c>
      <c r="K44" s="8">
        <f t="shared" si="5"/>
        <v>193.51477423103458</v>
      </c>
      <c r="L44" s="8">
        <f t="shared" si="5"/>
        <v>214.06978620787208</v>
      </c>
      <c r="M44" s="8">
        <v>210.27538969230682</v>
      </c>
      <c r="N44" s="22">
        <v>218.40955571834706</v>
      </c>
    </row>
    <row r="45" spans="1:14" s="17" customFormat="1" ht="15">
      <c r="A45" s="52" t="s">
        <v>36</v>
      </c>
      <c r="B45" s="36">
        <f aca="true" t="shared" si="6" ref="B45:L45">B46+B47</f>
        <v>155.1</v>
      </c>
      <c r="C45" s="8">
        <f t="shared" si="6"/>
        <v>150.2</v>
      </c>
      <c r="D45" s="8">
        <f t="shared" si="6"/>
        <v>148.1</v>
      </c>
      <c r="E45" s="8">
        <f t="shared" si="6"/>
        <v>166.79</v>
      </c>
      <c r="F45" s="8">
        <f t="shared" si="6"/>
        <v>151.27054</v>
      </c>
      <c r="G45" s="8">
        <f t="shared" si="6"/>
        <v>147.12349780337098</v>
      </c>
      <c r="H45" s="8">
        <f t="shared" si="6"/>
        <v>182.82860593804</v>
      </c>
      <c r="I45" s="8">
        <f t="shared" si="6"/>
        <v>162.60888003639252</v>
      </c>
      <c r="J45" s="8">
        <f t="shared" si="6"/>
        <v>166.26855511849058</v>
      </c>
      <c r="K45" s="8">
        <f t="shared" si="6"/>
        <v>160.76696694480458</v>
      </c>
      <c r="L45" s="8">
        <f t="shared" si="6"/>
        <v>180.45630560109208</v>
      </c>
      <c r="M45" s="8">
        <v>176.0319858981968</v>
      </c>
      <c r="N45" s="22">
        <v>176.76994548523706</v>
      </c>
    </row>
    <row r="46" spans="1:14" ht="15.75">
      <c r="A46" s="51" t="s">
        <v>37</v>
      </c>
      <c r="B46" s="37">
        <v>106.7</v>
      </c>
      <c r="C46" s="2">
        <v>110.4</v>
      </c>
      <c r="D46" s="2">
        <v>109.6</v>
      </c>
      <c r="E46" s="2">
        <v>110.35</v>
      </c>
      <c r="F46" s="3">
        <v>114.05230472836081</v>
      </c>
      <c r="G46" s="3">
        <v>112.65692907811236</v>
      </c>
      <c r="H46" s="3">
        <v>113.4456954986753</v>
      </c>
      <c r="I46" s="3">
        <v>116.53823134686633</v>
      </c>
      <c r="J46" s="3">
        <v>116.15968296565184</v>
      </c>
      <c r="K46" s="3">
        <v>115.08220517780374</v>
      </c>
      <c r="L46" s="3">
        <v>116.45277363194079</v>
      </c>
      <c r="M46" s="3">
        <v>118.29354956898119</v>
      </c>
      <c r="N46" s="23">
        <v>121.16473318155</v>
      </c>
    </row>
    <row r="47" spans="1:14" ht="15.75" customHeight="1">
      <c r="A47" s="51" t="s">
        <v>38</v>
      </c>
      <c r="B47" s="37">
        <v>48.4</v>
      </c>
      <c r="C47" s="2">
        <v>39.8</v>
      </c>
      <c r="D47" s="2">
        <v>38.5</v>
      </c>
      <c r="E47" s="2">
        <v>56.44</v>
      </c>
      <c r="F47" s="3">
        <v>37.2182352716392</v>
      </c>
      <c r="G47" s="3">
        <v>34.466568725258625</v>
      </c>
      <c r="H47" s="3">
        <v>69.3829104393647</v>
      </c>
      <c r="I47" s="3">
        <v>46.070648689526195</v>
      </c>
      <c r="J47" s="3">
        <v>50.10887215283874</v>
      </c>
      <c r="K47" s="3">
        <v>45.684761767000836</v>
      </c>
      <c r="L47" s="3">
        <v>64.0035319691513</v>
      </c>
      <c r="M47" s="3">
        <v>57.73843632921562</v>
      </c>
      <c r="N47" s="23">
        <v>55.605212303687054</v>
      </c>
    </row>
    <row r="48" spans="1:14" ht="15.75" customHeight="1">
      <c r="A48" s="51" t="s">
        <v>80</v>
      </c>
      <c r="B48" s="37">
        <v>41.6</v>
      </c>
      <c r="C48" s="2">
        <v>37.7</v>
      </c>
      <c r="D48" s="2">
        <v>35.5</v>
      </c>
      <c r="E48" s="2">
        <v>33.2</v>
      </c>
      <c r="F48" s="3">
        <v>36.860150535952855</v>
      </c>
      <c r="G48" s="3">
        <v>33.94000578552001</v>
      </c>
      <c r="H48" s="3">
        <v>33.01223138921</v>
      </c>
      <c r="I48" s="3">
        <v>36.444127768950004</v>
      </c>
      <c r="J48" s="3">
        <v>33.631999209869996</v>
      </c>
      <c r="K48" s="3">
        <v>32.74780728623001</v>
      </c>
      <c r="L48" s="3">
        <v>33.613480606779994</v>
      </c>
      <c r="M48" s="3">
        <v>34.24340379411</v>
      </c>
      <c r="N48" s="23">
        <v>41.639610233110005</v>
      </c>
    </row>
    <row r="49" spans="1:14" s="17" customFormat="1" ht="15">
      <c r="A49" s="52" t="s">
        <v>39</v>
      </c>
      <c r="B49" s="36">
        <f aca="true" t="shared" si="7" ref="B49:L49">B50+B51</f>
        <v>56.3</v>
      </c>
      <c r="C49" s="8">
        <f t="shared" si="7"/>
        <v>85.2</v>
      </c>
      <c r="D49" s="8">
        <f t="shared" si="7"/>
        <v>86.39999999999999</v>
      </c>
      <c r="E49" s="8">
        <f t="shared" si="7"/>
        <v>92.64999999999999</v>
      </c>
      <c r="F49" s="8">
        <f t="shared" si="7"/>
        <v>54.353660503</v>
      </c>
      <c r="G49" s="8">
        <f t="shared" si="7"/>
        <v>55.03080151400001</v>
      </c>
      <c r="H49" s="8">
        <f t="shared" si="7"/>
        <v>8.327182320999988</v>
      </c>
      <c r="I49" s="8">
        <f t="shared" si="7"/>
        <v>3.2058227850000023</v>
      </c>
      <c r="J49" s="8">
        <f t="shared" si="7"/>
        <v>-7.518077858999995</v>
      </c>
      <c r="K49" s="8">
        <f t="shared" si="7"/>
        <v>-12.303611047000004</v>
      </c>
      <c r="L49" s="8">
        <f t="shared" si="7"/>
        <v>1.7740643760000054</v>
      </c>
      <c r="M49" s="8">
        <v>1.9124889859999925</v>
      </c>
      <c r="N49" s="22">
        <v>1.102917158000004</v>
      </c>
    </row>
    <row r="50" spans="1:14" ht="15.75">
      <c r="A50" s="51" t="s">
        <v>40</v>
      </c>
      <c r="B50" s="37">
        <v>-65.7</v>
      </c>
      <c r="C50" s="2">
        <v>-65.7</v>
      </c>
      <c r="D50" s="2">
        <v>-64.2</v>
      </c>
      <c r="E50" s="2">
        <v>-65.23</v>
      </c>
      <c r="F50" s="3">
        <v>-61.09987868899999</v>
      </c>
      <c r="G50" s="3">
        <v>-60.975760937</v>
      </c>
      <c r="H50" s="3">
        <v>-53.70347009500001</v>
      </c>
      <c r="I50" s="3">
        <v>-48.227880574</v>
      </c>
      <c r="J50" s="3">
        <v>-57.051042511</v>
      </c>
      <c r="K50" s="3">
        <v>-62.051044085</v>
      </c>
      <c r="L50" s="3">
        <v>-49.881456171</v>
      </c>
      <c r="M50" s="3">
        <v>-48.611010638</v>
      </c>
      <c r="N50" s="23">
        <v>-62.678722212</v>
      </c>
    </row>
    <row r="51" spans="1:14" ht="15.75">
      <c r="A51" s="51" t="s">
        <v>41</v>
      </c>
      <c r="B51" s="37">
        <v>122</v>
      </c>
      <c r="C51" s="2">
        <v>150.9</v>
      </c>
      <c r="D51" s="2">
        <v>150.6</v>
      </c>
      <c r="E51" s="2">
        <v>157.88</v>
      </c>
      <c r="F51" s="3">
        <v>115.453539192</v>
      </c>
      <c r="G51" s="3">
        <v>116.00656245100001</v>
      </c>
      <c r="H51" s="3">
        <v>62.030652415999995</v>
      </c>
      <c r="I51" s="3">
        <v>51.433703359</v>
      </c>
      <c r="J51" s="3">
        <v>49.532964652000004</v>
      </c>
      <c r="K51" s="3">
        <v>49.747433038</v>
      </c>
      <c r="L51" s="3">
        <v>51.65552054700001</v>
      </c>
      <c r="M51" s="3">
        <v>50.523499623999996</v>
      </c>
      <c r="N51" s="23">
        <v>63.78163937</v>
      </c>
    </row>
    <row r="52" spans="1:14" ht="15">
      <c r="A52" s="52" t="s">
        <v>42</v>
      </c>
      <c r="B52" s="36">
        <f aca="true" t="shared" si="8" ref="B52:L52">B53+B57+B59</f>
        <v>1984.834279387482</v>
      </c>
      <c r="C52" s="8">
        <f t="shared" si="8"/>
        <v>2015.071178185846</v>
      </c>
      <c r="D52" s="8">
        <f t="shared" si="8"/>
        <v>2027.9557225796345</v>
      </c>
      <c r="E52" s="8">
        <f t="shared" si="8"/>
        <v>2073.871578911859</v>
      </c>
      <c r="F52" s="8">
        <f t="shared" si="8"/>
        <v>2151.840916181593</v>
      </c>
      <c r="G52" s="8">
        <f t="shared" si="8"/>
        <v>2196.2716598901775</v>
      </c>
      <c r="H52" s="8">
        <f t="shared" si="8"/>
        <v>2249.149058098372</v>
      </c>
      <c r="I52" s="8">
        <f t="shared" si="8"/>
        <v>2228.3441288234008</v>
      </c>
      <c r="J52" s="8">
        <f t="shared" si="8"/>
        <v>2286.1025660969485</v>
      </c>
      <c r="K52" s="8">
        <f t="shared" si="8"/>
        <v>2268.1750812927203</v>
      </c>
      <c r="L52" s="8">
        <f t="shared" si="8"/>
        <v>2308.3509428624247</v>
      </c>
      <c r="M52" s="8">
        <v>2349.957579470288</v>
      </c>
      <c r="N52" s="22">
        <v>2371.2654168234158</v>
      </c>
    </row>
    <row r="53" spans="1:14" s="17" customFormat="1" ht="15">
      <c r="A53" s="52" t="s">
        <v>43</v>
      </c>
      <c r="B53" s="36">
        <f aca="true" t="shared" si="9" ref="B53:L53">B54-B55</f>
        <v>290.9</v>
      </c>
      <c r="C53" s="8">
        <f t="shared" si="9"/>
        <v>300.79999999999995</v>
      </c>
      <c r="D53" s="8">
        <f t="shared" si="9"/>
        <v>310.8</v>
      </c>
      <c r="E53" s="8">
        <f t="shared" si="9"/>
        <v>316.34</v>
      </c>
      <c r="F53" s="8">
        <f t="shared" si="9"/>
        <v>354.611134465635</v>
      </c>
      <c r="G53" s="8">
        <f t="shared" si="9"/>
        <v>356.49400630594914</v>
      </c>
      <c r="H53" s="8">
        <f t="shared" si="9"/>
        <v>392.94766632775645</v>
      </c>
      <c r="I53" s="8">
        <f t="shared" si="9"/>
        <v>365.9823128606563</v>
      </c>
      <c r="J53" s="8">
        <f t="shared" si="9"/>
        <v>368.2376354278321</v>
      </c>
      <c r="K53" s="8">
        <f t="shared" si="9"/>
        <v>355.5895854449845</v>
      </c>
      <c r="L53" s="8">
        <f t="shared" si="9"/>
        <v>388.1910967211332</v>
      </c>
      <c r="M53" s="8">
        <v>414.3829017273733</v>
      </c>
      <c r="N53" s="22">
        <v>440.41393653666137</v>
      </c>
    </row>
    <row r="54" spans="1:14" ht="15.75">
      <c r="A54" s="51" t="s">
        <v>44</v>
      </c>
      <c r="B54" s="37">
        <v>356.9</v>
      </c>
      <c r="C54" s="2">
        <v>366.2</v>
      </c>
      <c r="D54" s="2">
        <v>368.7</v>
      </c>
      <c r="E54" s="2">
        <v>381.58</v>
      </c>
      <c r="F54" s="3">
        <v>410.68725864002005</v>
      </c>
      <c r="G54" s="3">
        <v>409.5045913135187</v>
      </c>
      <c r="H54" s="3">
        <v>446.0184194760178</v>
      </c>
      <c r="I54" s="3">
        <v>420.2300820414049</v>
      </c>
      <c r="J54" s="3">
        <v>426.402191041278</v>
      </c>
      <c r="K54" s="3">
        <v>430.03981949801704</v>
      </c>
      <c r="L54" s="3">
        <v>442.3327564903747</v>
      </c>
      <c r="M54" s="3">
        <v>471.493919220196</v>
      </c>
      <c r="N54" s="23">
        <v>491.84765719687704</v>
      </c>
    </row>
    <row r="55" spans="1:14" ht="15.75">
      <c r="A55" s="51" t="s">
        <v>45</v>
      </c>
      <c r="B55" s="37">
        <v>66</v>
      </c>
      <c r="C55" s="2">
        <v>65.4</v>
      </c>
      <c r="D55" s="2">
        <v>57.9</v>
      </c>
      <c r="E55" s="2">
        <v>65.24</v>
      </c>
      <c r="F55" s="3">
        <v>56.076124174385036</v>
      </c>
      <c r="G55" s="3">
        <v>53.01058500756953</v>
      </c>
      <c r="H55" s="3">
        <v>53.07075314826138</v>
      </c>
      <c r="I55" s="3">
        <v>54.247769180748605</v>
      </c>
      <c r="J55" s="3">
        <v>58.16455561344586</v>
      </c>
      <c r="K55" s="3">
        <v>74.45023405303256</v>
      </c>
      <c r="L55" s="3">
        <v>54.14165976924154</v>
      </c>
      <c r="M55" s="3">
        <v>57.11101749282271</v>
      </c>
      <c r="N55" s="23">
        <v>51.43372066021565</v>
      </c>
    </row>
    <row r="56" spans="1:14" ht="15.75">
      <c r="A56" s="53" t="s">
        <v>46</v>
      </c>
      <c r="B56" s="38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3">
        <v>0</v>
      </c>
    </row>
    <row r="57" spans="1:14" ht="15.75">
      <c r="A57" s="51" t="s">
        <v>47</v>
      </c>
      <c r="B57" s="37">
        <v>95.2</v>
      </c>
      <c r="C57" s="2">
        <v>95</v>
      </c>
      <c r="D57" s="2">
        <v>94</v>
      </c>
      <c r="E57" s="2">
        <v>104.38</v>
      </c>
      <c r="F57" s="3">
        <v>104.89313997799998</v>
      </c>
      <c r="G57" s="3">
        <v>126.08474957633</v>
      </c>
      <c r="H57" s="3">
        <v>126.30616427457998</v>
      </c>
      <c r="I57" s="3">
        <v>122.25440872388</v>
      </c>
      <c r="J57" s="3">
        <v>140.53824536356</v>
      </c>
      <c r="K57" s="3">
        <v>123.53744951796997</v>
      </c>
      <c r="L57" s="3">
        <v>136.90546179373</v>
      </c>
      <c r="M57" s="3">
        <v>135.48828378109204</v>
      </c>
      <c r="N57" s="23">
        <v>128.96688596851</v>
      </c>
    </row>
    <row r="58" spans="1:14" ht="15.75">
      <c r="A58" s="57" t="s">
        <v>48</v>
      </c>
      <c r="B58" s="37">
        <v>28.6</v>
      </c>
      <c r="C58" s="2">
        <v>29</v>
      </c>
      <c r="D58" s="2">
        <v>28.6</v>
      </c>
      <c r="E58" s="2">
        <v>26.37</v>
      </c>
      <c r="F58" s="3">
        <v>25.001736664</v>
      </c>
      <c r="G58" s="3">
        <v>30.528418422639998</v>
      </c>
      <c r="H58" s="3">
        <v>30.39830302424</v>
      </c>
      <c r="I58" s="3">
        <v>14.894592634190001</v>
      </c>
      <c r="J58" s="3">
        <v>30.22215631185</v>
      </c>
      <c r="K58" s="3">
        <v>29.763985259189997</v>
      </c>
      <c r="L58" s="3">
        <v>21.887388379169998</v>
      </c>
      <c r="M58" s="3">
        <v>18.94640506997</v>
      </c>
      <c r="N58" s="23">
        <v>11.93240117621</v>
      </c>
    </row>
    <row r="59" spans="1:14" ht="15.75">
      <c r="A59" s="51" t="s">
        <v>49</v>
      </c>
      <c r="B59" s="63">
        <v>1598.734279387482</v>
      </c>
      <c r="C59" s="64">
        <v>1619.271178185846</v>
      </c>
      <c r="D59" s="64">
        <v>1623.1557225796346</v>
      </c>
      <c r="E59" s="64">
        <v>1653.1515789118594</v>
      </c>
      <c r="F59" s="3">
        <v>1692.3366417379582</v>
      </c>
      <c r="G59" s="3">
        <v>1713.6929040078985</v>
      </c>
      <c r="H59" s="3">
        <v>1729.8952274960357</v>
      </c>
      <c r="I59" s="3">
        <v>1740.1074072388644</v>
      </c>
      <c r="J59" s="3">
        <v>1777.3266853055563</v>
      </c>
      <c r="K59" s="3">
        <v>1789.0480463297658</v>
      </c>
      <c r="L59" s="3">
        <v>1783.2543843475617</v>
      </c>
      <c r="M59" s="3">
        <v>1800.0863939618223</v>
      </c>
      <c r="N59" s="23">
        <v>1801.8845943182444</v>
      </c>
    </row>
    <row r="60" spans="1:14" ht="15.75">
      <c r="A60" s="53" t="s">
        <v>50</v>
      </c>
      <c r="B60" s="37">
        <v>186.9</v>
      </c>
      <c r="C60" s="2">
        <v>189.1</v>
      </c>
      <c r="D60" s="2">
        <v>185.7</v>
      </c>
      <c r="E60" s="2">
        <v>198.05</v>
      </c>
      <c r="F60" s="3">
        <v>222.95653343930815</v>
      </c>
      <c r="G60" s="3">
        <v>221.43167722011614</v>
      </c>
      <c r="H60" s="3">
        <v>226.40568578677076</v>
      </c>
      <c r="I60" s="3">
        <v>231.94917616350864</v>
      </c>
      <c r="J60" s="3">
        <v>233.1202389208797</v>
      </c>
      <c r="K60" s="3">
        <v>228.94614735677655</v>
      </c>
      <c r="L60" s="3">
        <v>223.3329010405066</v>
      </c>
      <c r="M60" s="3">
        <v>213.06773027002944</v>
      </c>
      <c r="N60" s="23">
        <v>210.12642340270062</v>
      </c>
    </row>
    <row r="61" spans="1:14" ht="15">
      <c r="A61" s="52" t="s">
        <v>51</v>
      </c>
      <c r="B61" s="43">
        <f aca="true" t="shared" si="10" ref="B61:L61">B62-B41-B44-B49-B52</f>
        <v>-517.5342793874818</v>
      </c>
      <c r="C61" s="9">
        <f t="shared" si="10"/>
        <v>-534.5711781858458</v>
      </c>
      <c r="D61" s="9">
        <f t="shared" si="10"/>
        <v>-540.5557225796344</v>
      </c>
      <c r="E61" s="9">
        <f t="shared" si="10"/>
        <v>-542.3215789118592</v>
      </c>
      <c r="F61" s="9">
        <f t="shared" si="10"/>
        <v>-552.8444185081412</v>
      </c>
      <c r="G61" s="9">
        <f t="shared" si="10"/>
        <v>-553.0143964735005</v>
      </c>
      <c r="H61" s="9">
        <f t="shared" si="10"/>
        <v>-547.7466841614676</v>
      </c>
      <c r="I61" s="9">
        <f t="shared" si="10"/>
        <v>-534.0581715983806</v>
      </c>
      <c r="J61" s="9">
        <f t="shared" si="10"/>
        <v>-517.2365565386415</v>
      </c>
      <c r="K61" s="9">
        <f t="shared" si="10"/>
        <v>-537.6384829099654</v>
      </c>
      <c r="L61" s="9">
        <f t="shared" si="10"/>
        <v>-550.8856822655123</v>
      </c>
      <c r="M61" s="9">
        <v>-542.6105679655445</v>
      </c>
      <c r="N61" s="30">
        <v>-550.4328034617222</v>
      </c>
    </row>
    <row r="62" spans="1:14" s="17" customFormat="1" ht="15">
      <c r="A62" s="52" t="s">
        <v>52</v>
      </c>
      <c r="B62" s="36">
        <f aca="true" t="shared" si="11" ref="B62:L62">B63+B64</f>
        <v>1886.1000000000001</v>
      </c>
      <c r="C62" s="8">
        <f t="shared" si="11"/>
        <v>1865.4</v>
      </c>
      <c r="D62" s="8">
        <f t="shared" si="11"/>
        <v>1886.9</v>
      </c>
      <c r="E62" s="8">
        <f t="shared" si="11"/>
        <v>1951.9</v>
      </c>
      <c r="F62" s="8">
        <f t="shared" si="11"/>
        <v>1948.0291265879232</v>
      </c>
      <c r="G62" s="8">
        <f t="shared" si="11"/>
        <v>1942.2331126692202</v>
      </c>
      <c r="H62" s="8">
        <f t="shared" si="11"/>
        <v>2006.1958176896683</v>
      </c>
      <c r="I62" s="8">
        <f t="shared" si="11"/>
        <v>1997.7948930123123</v>
      </c>
      <c r="J62" s="8">
        <f t="shared" si="11"/>
        <v>2043.6827119461234</v>
      </c>
      <c r="K62" s="8">
        <f t="shared" si="11"/>
        <v>2008.8517735593227</v>
      </c>
      <c r="L62" s="8">
        <f t="shared" si="11"/>
        <v>2049.1207023349125</v>
      </c>
      <c r="M62" s="8">
        <v>2100.2941205334064</v>
      </c>
      <c r="N62" s="22">
        <v>2161.636441</v>
      </c>
    </row>
    <row r="63" spans="1:14" ht="15.75">
      <c r="A63" s="51" t="s">
        <v>53</v>
      </c>
      <c r="B63" s="37">
        <v>1539.4</v>
      </c>
      <c r="C63" s="2">
        <v>1506.9</v>
      </c>
      <c r="D63" s="2">
        <v>1527.5</v>
      </c>
      <c r="E63" s="2">
        <v>1595.91</v>
      </c>
      <c r="F63" s="3">
        <v>1594.786072120302</v>
      </c>
      <c r="G63" s="3">
        <v>1576.0714630885643</v>
      </c>
      <c r="H63" s="3">
        <v>1670.0865473438869</v>
      </c>
      <c r="I63" s="3">
        <v>1641.8833683517003</v>
      </c>
      <c r="J63" s="3">
        <v>1686.3668691335247</v>
      </c>
      <c r="K63" s="3">
        <v>1650.9696445930392</v>
      </c>
      <c r="L63" s="3">
        <v>1700.5605520645406</v>
      </c>
      <c r="M63" s="3">
        <v>1719.220579872964</v>
      </c>
      <c r="N63" s="23">
        <v>1748.178598754876</v>
      </c>
    </row>
    <row r="64" spans="1:14" ht="15.75">
      <c r="A64" s="58" t="s">
        <v>54</v>
      </c>
      <c r="B64" s="42">
        <v>346.7</v>
      </c>
      <c r="C64" s="2">
        <v>358.5</v>
      </c>
      <c r="D64" s="2">
        <v>359.4</v>
      </c>
      <c r="E64" s="2">
        <v>355.99</v>
      </c>
      <c r="F64" s="3">
        <v>353.24305446762116</v>
      </c>
      <c r="G64" s="3">
        <v>366.16164958065593</v>
      </c>
      <c r="H64" s="3">
        <v>336.10927034578145</v>
      </c>
      <c r="I64" s="3">
        <v>355.9115246606121</v>
      </c>
      <c r="J64" s="3">
        <v>357.3158428125987</v>
      </c>
      <c r="K64" s="3">
        <v>357.8821289662835</v>
      </c>
      <c r="L64" s="3">
        <v>348.560150270372</v>
      </c>
      <c r="M64" s="3">
        <v>381.0735406604425</v>
      </c>
      <c r="N64" s="23">
        <v>413.4578422451242</v>
      </c>
    </row>
    <row r="65" spans="1:14" ht="15.75">
      <c r="A65" s="52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1"/>
    </row>
    <row r="66" spans="1:14" ht="15" customHeight="1">
      <c r="A66" s="76" t="s">
        <v>55</v>
      </c>
      <c r="B66" s="78">
        <v>43465</v>
      </c>
      <c r="C66" s="73">
        <v>43496</v>
      </c>
      <c r="D66" s="73">
        <v>43524</v>
      </c>
      <c r="E66" s="73">
        <v>43555</v>
      </c>
      <c r="F66" s="73">
        <v>43585</v>
      </c>
      <c r="G66" s="73">
        <v>43616</v>
      </c>
      <c r="H66" s="65">
        <v>43646</v>
      </c>
      <c r="I66" s="65">
        <v>43677</v>
      </c>
      <c r="J66" s="65">
        <v>43708</v>
      </c>
      <c r="K66" s="65">
        <v>43738</v>
      </c>
      <c r="L66" s="65">
        <v>43769</v>
      </c>
      <c r="M66" s="65">
        <v>43799</v>
      </c>
      <c r="N66" s="66">
        <v>43830</v>
      </c>
    </row>
    <row r="67" spans="1:14" ht="15" customHeight="1">
      <c r="A67" s="77"/>
      <c r="B67" s="79"/>
      <c r="C67" s="72"/>
      <c r="D67" s="72"/>
      <c r="E67" s="72"/>
      <c r="F67" s="72"/>
      <c r="G67" s="72"/>
      <c r="H67" s="65"/>
      <c r="I67" s="65"/>
      <c r="J67" s="65"/>
      <c r="K67" s="65"/>
      <c r="L67" s="65"/>
      <c r="M67" s="65"/>
      <c r="N67" s="66"/>
    </row>
    <row r="68" spans="1:14" ht="15.75">
      <c r="A68" s="52" t="s">
        <v>4</v>
      </c>
      <c r="B68" s="38">
        <v>1005.9420532411314</v>
      </c>
      <c r="C68" s="3">
        <v>903.1097680743925</v>
      </c>
      <c r="D68" s="3">
        <v>919.1043393298539</v>
      </c>
      <c r="E68" s="3">
        <v>906.0719165108819</v>
      </c>
      <c r="F68" s="3">
        <v>839.0098346305571</v>
      </c>
      <c r="G68" s="3">
        <v>771.3367479830775</v>
      </c>
      <c r="H68" s="3">
        <v>847.6504570127285</v>
      </c>
      <c r="I68" s="3">
        <v>803.1595543440983</v>
      </c>
      <c r="J68" s="3">
        <v>785.0087754701415</v>
      </c>
      <c r="K68" s="3">
        <v>810.545612977101</v>
      </c>
      <c r="L68" s="3">
        <v>853.2310854253903</v>
      </c>
      <c r="M68" s="3">
        <v>867.8752747574733</v>
      </c>
      <c r="N68" s="23">
        <v>1084.4408253087167</v>
      </c>
    </row>
    <row r="69" spans="1:14" ht="15.75">
      <c r="A69" s="51" t="s">
        <v>56</v>
      </c>
      <c r="B69" s="38">
        <v>1432.9014208475194</v>
      </c>
      <c r="C69" s="3">
        <v>1354.9489576409592</v>
      </c>
      <c r="D69" s="3">
        <v>1371.9063223255594</v>
      </c>
      <c r="E69" s="3">
        <v>1344.6139906424341</v>
      </c>
      <c r="F69" s="3">
        <v>1295.1346141405747</v>
      </c>
      <c r="G69" s="3">
        <v>1221.75092777079</v>
      </c>
      <c r="H69" s="3">
        <v>1298.5454752044268</v>
      </c>
      <c r="I69" s="3">
        <v>1269.8059780527665</v>
      </c>
      <c r="J69" s="3">
        <v>1241.952392206321</v>
      </c>
      <c r="K69" s="3">
        <v>1259.983069351033</v>
      </c>
      <c r="L69" s="3">
        <v>1310.1326173687785</v>
      </c>
      <c r="M69" s="3">
        <v>1322.1724622162662</v>
      </c>
      <c r="N69" s="23">
        <v>1553.6751909019117</v>
      </c>
    </row>
    <row r="70" spans="1:14" ht="15.75">
      <c r="A70" s="51" t="s">
        <v>57</v>
      </c>
      <c r="B70" s="38">
        <v>426.9593676063879</v>
      </c>
      <c r="C70" s="3">
        <v>451.8391895665667</v>
      </c>
      <c r="D70" s="3">
        <v>452.8019829957054</v>
      </c>
      <c r="E70" s="3">
        <v>438.5420741315521</v>
      </c>
      <c r="F70" s="3">
        <v>456.1247795100178</v>
      </c>
      <c r="G70" s="3">
        <v>450.4141797877123</v>
      </c>
      <c r="H70" s="3">
        <v>450.89501819169845</v>
      </c>
      <c r="I70" s="3">
        <v>466.6464237086681</v>
      </c>
      <c r="J70" s="3">
        <v>456.9436167361796</v>
      </c>
      <c r="K70" s="3">
        <v>449.437456373932</v>
      </c>
      <c r="L70" s="3">
        <v>456.901531943388</v>
      </c>
      <c r="M70" s="3">
        <v>454.2971874587929</v>
      </c>
      <c r="N70" s="23">
        <v>469.2343655931948</v>
      </c>
    </row>
    <row r="71" spans="1:14" ht="15">
      <c r="A71" s="52" t="s">
        <v>58</v>
      </c>
      <c r="B71" s="36">
        <v>1065.3456011517872</v>
      </c>
      <c r="C71" s="8">
        <v>1139.2718862656152</v>
      </c>
      <c r="D71" s="8">
        <v>1145.4954605105813</v>
      </c>
      <c r="E71" s="8">
        <v>1233.5518270926027</v>
      </c>
      <c r="F71" s="8">
        <v>1299.2750080234132</v>
      </c>
      <c r="G71" s="8">
        <v>1368.6305832246226</v>
      </c>
      <c r="H71" s="8">
        <v>1372.17486321273</v>
      </c>
      <c r="I71" s="8">
        <v>1403.1659735832636</v>
      </c>
      <c r="J71" s="8">
        <v>1458.6123517541118</v>
      </c>
      <c r="K71" s="8">
        <v>1394.030738303992</v>
      </c>
      <c r="L71" s="8">
        <v>1398.019872529742</v>
      </c>
      <c r="M71" s="8">
        <v>1432.9134284798229</v>
      </c>
      <c r="N71" s="22">
        <v>1306.8210357171731</v>
      </c>
    </row>
    <row r="72" spans="1:14" ht="15">
      <c r="A72" s="52" t="s">
        <v>59</v>
      </c>
      <c r="B72" s="36">
        <v>1777.1064041488548</v>
      </c>
      <c r="C72" s="8">
        <v>1847.6866332376885</v>
      </c>
      <c r="D72" s="8">
        <v>1871.8246539050454</v>
      </c>
      <c r="E72" s="8">
        <v>1953.326988685555</v>
      </c>
      <c r="F72" s="8">
        <v>2037.2939136145546</v>
      </c>
      <c r="G72" s="8">
        <v>2112.5789482147525</v>
      </c>
      <c r="H72" s="8">
        <v>2134.1805491571577</v>
      </c>
      <c r="I72" s="8">
        <v>2143.3015613532516</v>
      </c>
      <c r="J72" s="8">
        <v>2189.2057023342627</v>
      </c>
      <c r="K72" s="8">
        <v>2152.6836930431527</v>
      </c>
      <c r="L72" s="8">
        <v>2149.4780095061624</v>
      </c>
      <c r="M72" s="8">
        <v>2192.918086695171</v>
      </c>
      <c r="N72" s="22">
        <v>2078.561911474658</v>
      </c>
    </row>
    <row r="73" spans="1:14" ht="15.75">
      <c r="A73" s="51" t="s">
        <v>60</v>
      </c>
      <c r="B73" s="38">
        <v>59.8380188819371</v>
      </c>
      <c r="C73" s="3">
        <v>110.12474898244221</v>
      </c>
      <c r="D73" s="3">
        <v>131.57205306426067</v>
      </c>
      <c r="E73" s="3">
        <v>173.09115741769546</v>
      </c>
      <c r="F73" s="3">
        <v>217.18302058759633</v>
      </c>
      <c r="G73" s="3">
        <v>247.8690055675238</v>
      </c>
      <c r="H73" s="3">
        <v>253.4919198975419</v>
      </c>
      <c r="I73" s="3">
        <v>255.3730179015073</v>
      </c>
      <c r="J73" s="3">
        <v>245.86512417614642</v>
      </c>
      <c r="K73" s="3">
        <v>215.11452128041674</v>
      </c>
      <c r="L73" s="3">
        <v>204.38448744987073</v>
      </c>
      <c r="M73" s="3">
        <v>232.65319959025663</v>
      </c>
      <c r="N73" s="23">
        <v>123.56863339990366</v>
      </c>
    </row>
    <row r="74" spans="1:14" ht="15.75" customHeight="1">
      <c r="A74" s="51" t="s">
        <v>61</v>
      </c>
      <c r="B74" s="38">
        <v>443.1491949391972</v>
      </c>
      <c r="C74" s="3">
        <v>455.08123333434924</v>
      </c>
      <c r="D74" s="3">
        <v>456.40539732111137</v>
      </c>
      <c r="E74" s="3">
        <v>469.5774159640363</v>
      </c>
      <c r="F74" s="3">
        <v>498.7083009529814</v>
      </c>
      <c r="G74" s="3">
        <v>504.48585424776</v>
      </c>
      <c r="H74" s="3">
        <v>534.3088589701366</v>
      </c>
      <c r="I74" s="3">
        <v>527.3593047242559</v>
      </c>
      <c r="J74" s="3">
        <v>536.983405714259</v>
      </c>
      <c r="K74" s="3">
        <v>529.027475307116</v>
      </c>
      <c r="L74" s="3">
        <v>542.7372618601123</v>
      </c>
      <c r="M74" s="3">
        <v>556.7377580684127</v>
      </c>
      <c r="N74" s="23">
        <v>577.3319837327861</v>
      </c>
    </row>
    <row r="75" spans="1:14" ht="15.75" customHeight="1">
      <c r="A75" s="51" t="s">
        <v>62</v>
      </c>
      <c r="B75" s="38">
        <v>383.31117605726007</v>
      </c>
      <c r="C75" s="3">
        <v>344.956484351907</v>
      </c>
      <c r="D75" s="3">
        <v>324.8333442568507</v>
      </c>
      <c r="E75" s="3">
        <v>296.4862585463408</v>
      </c>
      <c r="F75" s="3">
        <v>281.5252803653851</v>
      </c>
      <c r="G75" s="3">
        <v>256.6168486802362</v>
      </c>
      <c r="H75" s="3">
        <v>280.8169390725947</v>
      </c>
      <c r="I75" s="3">
        <v>271.98628682274864</v>
      </c>
      <c r="J75" s="3">
        <v>291.11828153811257</v>
      </c>
      <c r="K75" s="3">
        <v>313.91295402669925</v>
      </c>
      <c r="L75" s="3">
        <v>338.3527744102416</v>
      </c>
      <c r="M75" s="3">
        <v>324.0845584781561</v>
      </c>
      <c r="N75" s="23">
        <v>453.7633503328824</v>
      </c>
    </row>
    <row r="76" spans="1:14" ht="15.75">
      <c r="A76" s="53" t="s">
        <v>63</v>
      </c>
      <c r="B76" s="38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23">
        <v>0</v>
      </c>
    </row>
    <row r="77" spans="1:14" ht="15.75">
      <c r="A77" s="51" t="s">
        <v>64</v>
      </c>
      <c r="B77" s="38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3">
        <v>0</v>
      </c>
    </row>
    <row r="78" spans="1:14" ht="15.75">
      <c r="A78" s="51" t="s">
        <v>65</v>
      </c>
      <c r="B78" s="38">
        <f aca="true" t="shared" si="12" ref="B78:N78">B21+B57</f>
        <v>95.2</v>
      </c>
      <c r="C78" s="3">
        <f t="shared" si="12"/>
        <v>95</v>
      </c>
      <c r="D78" s="3">
        <f t="shared" si="12"/>
        <v>94</v>
      </c>
      <c r="E78" s="3">
        <f t="shared" si="12"/>
        <v>104.38</v>
      </c>
      <c r="F78" s="3">
        <f t="shared" si="12"/>
        <v>104.89313997799998</v>
      </c>
      <c r="G78" s="3">
        <f t="shared" si="12"/>
        <v>126.08474957633</v>
      </c>
      <c r="H78" s="3">
        <f t="shared" si="12"/>
        <v>126.30616427457998</v>
      </c>
      <c r="I78" s="3">
        <f t="shared" si="12"/>
        <v>122.25440872388</v>
      </c>
      <c r="J78" s="3">
        <f t="shared" si="12"/>
        <v>140.53824536356</v>
      </c>
      <c r="K78" s="3">
        <f t="shared" si="12"/>
        <v>123.53744951796997</v>
      </c>
      <c r="L78" s="3">
        <f t="shared" si="12"/>
        <v>136.90546179373</v>
      </c>
      <c r="M78" s="3">
        <f t="shared" si="12"/>
        <v>135.48828378109204</v>
      </c>
      <c r="N78" s="23">
        <f t="shared" si="12"/>
        <v>128.96688596851</v>
      </c>
    </row>
    <row r="79" spans="1:14" ht="15.75">
      <c r="A79" s="53" t="s">
        <v>66</v>
      </c>
      <c r="B79" s="38">
        <f aca="true" t="shared" si="13" ref="B79:N79">B58</f>
        <v>28.6</v>
      </c>
      <c r="C79" s="3">
        <f t="shared" si="13"/>
        <v>29</v>
      </c>
      <c r="D79" s="3">
        <f t="shared" si="13"/>
        <v>28.6</v>
      </c>
      <c r="E79" s="3">
        <f t="shared" si="13"/>
        <v>26.37</v>
      </c>
      <c r="F79" s="3">
        <f t="shared" si="13"/>
        <v>25.001736664</v>
      </c>
      <c r="G79" s="3">
        <f t="shared" si="13"/>
        <v>30.528418422639998</v>
      </c>
      <c r="H79" s="3">
        <f t="shared" si="13"/>
        <v>30.39830302424</v>
      </c>
      <c r="I79" s="3">
        <f t="shared" si="13"/>
        <v>14.894592634190001</v>
      </c>
      <c r="J79" s="3">
        <f t="shared" si="13"/>
        <v>30.22215631185</v>
      </c>
      <c r="K79" s="3">
        <f t="shared" si="13"/>
        <v>29.763985259189997</v>
      </c>
      <c r="L79" s="3">
        <f t="shared" si="13"/>
        <v>21.887388379169998</v>
      </c>
      <c r="M79" s="3">
        <f t="shared" si="13"/>
        <v>18.94640506997</v>
      </c>
      <c r="N79" s="23">
        <f t="shared" si="13"/>
        <v>11.93240117621</v>
      </c>
    </row>
    <row r="80" spans="1:14" ht="15.75">
      <c r="A80" s="51" t="s">
        <v>67</v>
      </c>
      <c r="B80" s="38">
        <f>B59+B20+B22</f>
        <v>1622.1342793874821</v>
      </c>
      <c r="C80" s="3">
        <f aca="true" t="shared" si="14" ref="C80:N80">C59+C20+C22</f>
        <v>1642.5322381858462</v>
      </c>
      <c r="D80" s="3">
        <f t="shared" si="14"/>
        <v>1646.2573025796346</v>
      </c>
      <c r="E80" s="3">
        <f t="shared" si="14"/>
        <v>1675.8732289118593</v>
      </c>
      <c r="F80" s="3">
        <f t="shared" si="14"/>
        <v>1715.2177530489582</v>
      </c>
      <c r="G80" s="3">
        <f t="shared" si="14"/>
        <v>1738.6251930708986</v>
      </c>
      <c r="H80" s="3">
        <f t="shared" si="14"/>
        <v>1754.3824649850358</v>
      </c>
      <c r="I80" s="3">
        <f t="shared" si="14"/>
        <v>1765.6741347278644</v>
      </c>
      <c r="J80" s="3">
        <f t="shared" si="14"/>
        <v>1802.8023327945564</v>
      </c>
      <c r="K80" s="3">
        <f t="shared" si="14"/>
        <v>1814.031722244766</v>
      </c>
      <c r="L80" s="3">
        <f t="shared" si="14"/>
        <v>1808.1890602625615</v>
      </c>
      <c r="M80" s="3">
        <f t="shared" si="14"/>
        <v>1824.7766033238222</v>
      </c>
      <c r="N80" s="23">
        <f t="shared" si="14"/>
        <v>1826.0263921062442</v>
      </c>
    </row>
    <row r="81" spans="1:14" ht="15.75">
      <c r="A81" s="53" t="s">
        <v>66</v>
      </c>
      <c r="B81" s="38">
        <f aca="true" t="shared" si="15" ref="B81:N81">B60</f>
        <v>186.9</v>
      </c>
      <c r="C81" s="3">
        <f t="shared" si="15"/>
        <v>189.1</v>
      </c>
      <c r="D81" s="3">
        <f t="shared" si="15"/>
        <v>185.7</v>
      </c>
      <c r="E81" s="3">
        <f t="shared" si="15"/>
        <v>198.05</v>
      </c>
      <c r="F81" s="3">
        <f t="shared" si="15"/>
        <v>222.95653343930815</v>
      </c>
      <c r="G81" s="3">
        <f t="shared" si="15"/>
        <v>221.43167722011614</v>
      </c>
      <c r="H81" s="3">
        <f t="shared" si="15"/>
        <v>226.40568578677076</v>
      </c>
      <c r="I81" s="3">
        <f t="shared" si="15"/>
        <v>231.94917616350864</v>
      </c>
      <c r="J81" s="3">
        <f t="shared" si="15"/>
        <v>233.1202389208797</v>
      </c>
      <c r="K81" s="3">
        <f t="shared" si="15"/>
        <v>228.94614735677655</v>
      </c>
      <c r="L81" s="3">
        <f t="shared" si="15"/>
        <v>223.3329010405066</v>
      </c>
      <c r="M81" s="3">
        <f t="shared" si="15"/>
        <v>213.06773027002944</v>
      </c>
      <c r="N81" s="23">
        <f t="shared" si="15"/>
        <v>210.12642340270062</v>
      </c>
    </row>
    <row r="82" spans="1:14" s="17" customFormat="1" ht="15">
      <c r="A82" s="52" t="s">
        <v>68</v>
      </c>
      <c r="B82" s="36">
        <f aca="true" t="shared" si="16" ref="B82:N82">B61+B29</f>
        <v>-711.1934051935879</v>
      </c>
      <c r="C82" s="8">
        <f t="shared" si="16"/>
        <v>-708.8524789828456</v>
      </c>
      <c r="D82" s="8">
        <f t="shared" si="16"/>
        <v>-722.2579178136345</v>
      </c>
      <c r="E82" s="8">
        <f t="shared" si="16"/>
        <v>-719.788037860859</v>
      </c>
      <c r="F82" s="8">
        <f t="shared" si="16"/>
        <v>-738.0189067641411</v>
      </c>
      <c r="G82" s="8">
        <f t="shared" si="16"/>
        <v>-743.9483671811297</v>
      </c>
      <c r="H82" s="8">
        <f t="shared" si="16"/>
        <v>-762.0056859444275</v>
      </c>
      <c r="I82" s="8">
        <f t="shared" si="16"/>
        <v>-739.241687289988</v>
      </c>
      <c r="J82" s="8">
        <f t="shared" si="16"/>
        <v>-730.5932694731509</v>
      </c>
      <c r="K82" s="8">
        <f t="shared" si="16"/>
        <v>-758.6529520581607</v>
      </c>
      <c r="L82" s="8">
        <f t="shared" si="16"/>
        <v>-761.4581369764202</v>
      </c>
      <c r="M82" s="8">
        <f t="shared" si="16"/>
        <v>-760.004655273348</v>
      </c>
      <c r="N82" s="22">
        <f t="shared" si="16"/>
        <v>-770.7408736414848</v>
      </c>
    </row>
    <row r="83" spans="1:14" ht="15">
      <c r="A83" s="52" t="s">
        <v>69</v>
      </c>
      <c r="B83" s="44">
        <f aca="true" t="shared" si="17" ref="B83:N83">B86+B87</f>
        <v>2071.8</v>
      </c>
      <c r="C83" s="10">
        <f t="shared" si="17"/>
        <v>2042.4</v>
      </c>
      <c r="D83" s="10">
        <f t="shared" si="17"/>
        <v>2064.6</v>
      </c>
      <c r="E83" s="10">
        <f t="shared" si="17"/>
        <v>2139.6</v>
      </c>
      <c r="F83" s="10">
        <f t="shared" si="17"/>
        <v>2138.2848426539704</v>
      </c>
      <c r="G83" s="10">
        <f t="shared" si="17"/>
        <v>2139.9673312077</v>
      </c>
      <c r="H83" s="10">
        <f t="shared" si="17"/>
        <v>2219.825320225458</v>
      </c>
      <c r="I83" s="10">
        <f t="shared" si="17"/>
        <v>2206.3255279273626</v>
      </c>
      <c r="J83" s="10">
        <f t="shared" si="17"/>
        <v>2243.6211272242535</v>
      </c>
      <c r="K83" s="10">
        <f t="shared" si="17"/>
        <v>2204.5763512810927</v>
      </c>
      <c r="L83" s="10">
        <f t="shared" si="17"/>
        <v>2251.2509579551324</v>
      </c>
      <c r="M83" s="10">
        <f t="shared" si="17"/>
        <v>2300.788703237296</v>
      </c>
      <c r="N83" s="32">
        <f t="shared" si="17"/>
        <v>2391.26186102589</v>
      </c>
    </row>
    <row r="84" spans="1:14" ht="15">
      <c r="A84" s="52" t="s">
        <v>70</v>
      </c>
      <c r="B84" s="44">
        <f aca="true" t="shared" si="18" ref="B84:N84">B85+B89</f>
        <v>1557.8000000000002</v>
      </c>
      <c r="C84" s="10">
        <f t="shared" si="18"/>
        <v>1554.7000000000003</v>
      </c>
      <c r="D84" s="10">
        <f t="shared" si="18"/>
        <v>1575.9</v>
      </c>
      <c r="E84" s="10">
        <f t="shared" si="18"/>
        <v>1634.4</v>
      </c>
      <c r="F84" s="10">
        <f t="shared" si="18"/>
        <v>1646.6074036097789</v>
      </c>
      <c r="G84" s="10">
        <f t="shared" si="18"/>
        <v>1667.9835430736355</v>
      </c>
      <c r="H84" s="10">
        <f t="shared" si="18"/>
        <v>1728.3970181615673</v>
      </c>
      <c r="I84" s="10">
        <f t="shared" si="18"/>
        <v>1719.5404758318164</v>
      </c>
      <c r="J84" s="10">
        <f t="shared" si="18"/>
        <v>1749.1919248546824</v>
      </c>
      <c r="K84" s="10">
        <f t="shared" si="18"/>
        <v>1703.0010572159204</v>
      </c>
      <c r="L84" s="10">
        <f t="shared" si="18"/>
        <v>1755.3038028200924</v>
      </c>
      <c r="M84" s="10">
        <f t="shared" si="18"/>
        <v>1803.2912507741366</v>
      </c>
      <c r="N84" s="32">
        <f t="shared" si="18"/>
        <v>1879.6985633380148</v>
      </c>
    </row>
    <row r="85" spans="1:14" ht="15">
      <c r="A85" s="52" t="s">
        <v>71</v>
      </c>
      <c r="B85" s="44">
        <f aca="true" t="shared" si="19" ref="B85:N85">B86+B88</f>
        <v>954.5000000000001</v>
      </c>
      <c r="C85" s="10">
        <f t="shared" si="19"/>
        <v>952.2000000000002</v>
      </c>
      <c r="D85" s="10">
        <f t="shared" si="19"/>
        <v>979.1</v>
      </c>
      <c r="E85" s="10">
        <f t="shared" si="19"/>
        <v>985.9</v>
      </c>
      <c r="F85" s="10">
        <f t="shared" si="19"/>
        <v>978.7918632002398</v>
      </c>
      <c r="G85" s="10">
        <f t="shared" si="19"/>
        <v>977.0809664461211</v>
      </c>
      <c r="H85" s="10">
        <f t="shared" si="19"/>
        <v>1033.2079469243017</v>
      </c>
      <c r="I85" s="10">
        <f t="shared" si="19"/>
        <v>1007.4732135094475</v>
      </c>
      <c r="J85" s="10">
        <f t="shared" si="19"/>
        <v>1024.5779884551316</v>
      </c>
      <c r="K85" s="10">
        <f t="shared" si="19"/>
        <v>975.2814620406526</v>
      </c>
      <c r="L85" s="10">
        <f t="shared" si="19"/>
        <v>991.9067464746738</v>
      </c>
      <c r="M85" s="10">
        <f t="shared" si="19"/>
        <v>1039.8069117729117</v>
      </c>
      <c r="N85" s="32">
        <f t="shared" si="19"/>
        <v>1147.5094083511285</v>
      </c>
    </row>
    <row r="86" spans="1:14" ht="15.75">
      <c r="A86" s="51" t="s">
        <v>72</v>
      </c>
      <c r="B86" s="38">
        <f aca="true" t="shared" si="20" ref="B86:N86">B32</f>
        <v>183.6</v>
      </c>
      <c r="C86" s="3">
        <f t="shared" si="20"/>
        <v>170.6</v>
      </c>
      <c r="D86" s="3">
        <f t="shared" si="20"/>
        <v>172.4</v>
      </c>
      <c r="E86" s="3">
        <f t="shared" si="20"/>
        <v>182.4</v>
      </c>
      <c r="F86" s="3">
        <f t="shared" si="20"/>
        <v>185.53558946404712</v>
      </c>
      <c r="G86" s="3">
        <f t="shared" si="20"/>
        <v>191.97465421447998</v>
      </c>
      <c r="H86" s="3">
        <f t="shared" si="20"/>
        <v>201.27633861079</v>
      </c>
      <c r="I86" s="3">
        <f t="shared" si="20"/>
        <v>196.10774223105</v>
      </c>
      <c r="J86" s="3">
        <f t="shared" si="20"/>
        <v>188.10582079013</v>
      </c>
      <c r="K86" s="3">
        <f t="shared" si="20"/>
        <v>184.35280271377</v>
      </c>
      <c r="L86" s="3">
        <f t="shared" si="20"/>
        <v>186.66435939322</v>
      </c>
      <c r="M86" s="3">
        <f t="shared" si="20"/>
        <v>186.99541620589</v>
      </c>
      <c r="N86" s="23">
        <f t="shared" si="20"/>
        <v>214.01874976688998</v>
      </c>
    </row>
    <row r="87" spans="1:14" ht="15.75">
      <c r="A87" s="51" t="s">
        <v>73</v>
      </c>
      <c r="B87" s="38">
        <f aca="true" t="shared" si="21" ref="B87:N87">B62+B35</f>
        <v>1888.2</v>
      </c>
      <c r="C87" s="3">
        <f t="shared" si="21"/>
        <v>1871.8000000000002</v>
      </c>
      <c r="D87" s="3">
        <f t="shared" si="21"/>
        <v>1892.2</v>
      </c>
      <c r="E87" s="3">
        <f t="shared" si="21"/>
        <v>1957.2</v>
      </c>
      <c r="F87" s="3">
        <f t="shared" si="21"/>
        <v>1952.7492531899231</v>
      </c>
      <c r="G87" s="3">
        <f t="shared" si="21"/>
        <v>1947.9926769932201</v>
      </c>
      <c r="H87" s="3">
        <f t="shared" si="21"/>
        <v>2018.5489816146683</v>
      </c>
      <c r="I87" s="3">
        <f t="shared" si="21"/>
        <v>2010.2177856963124</v>
      </c>
      <c r="J87" s="3">
        <f t="shared" si="21"/>
        <v>2055.5153064341234</v>
      </c>
      <c r="K87" s="3">
        <f t="shared" si="21"/>
        <v>2020.2235485673227</v>
      </c>
      <c r="L87" s="3">
        <f t="shared" si="21"/>
        <v>2064.5865985619125</v>
      </c>
      <c r="M87" s="3">
        <f t="shared" si="21"/>
        <v>2113.793287031406</v>
      </c>
      <c r="N87" s="23">
        <f t="shared" si="21"/>
        <v>2177.243111259</v>
      </c>
    </row>
    <row r="88" spans="1:14" ht="15.75">
      <c r="A88" s="51" t="s">
        <v>74</v>
      </c>
      <c r="B88" s="38">
        <f aca="true" t="shared" si="22" ref="B88:G88">B87-B89-B90</f>
        <v>770.9000000000001</v>
      </c>
      <c r="C88" s="3">
        <f t="shared" si="22"/>
        <v>781.6000000000001</v>
      </c>
      <c r="D88" s="3">
        <f t="shared" si="22"/>
        <v>806.7</v>
      </c>
      <c r="E88" s="3">
        <f t="shared" si="22"/>
        <v>803.5</v>
      </c>
      <c r="F88" s="3">
        <f t="shared" si="22"/>
        <v>793.2562737361927</v>
      </c>
      <c r="G88" s="3">
        <f t="shared" si="22"/>
        <v>785.1063122316411</v>
      </c>
      <c r="H88" s="3">
        <v>831.9316083135118</v>
      </c>
      <c r="I88" s="3">
        <v>811.3654712783975</v>
      </c>
      <c r="J88" s="3">
        <v>836.4721676650015</v>
      </c>
      <c r="K88" s="3">
        <v>790.9286593268827</v>
      </c>
      <c r="L88" s="3">
        <v>805.2423870814538</v>
      </c>
      <c r="M88" s="3">
        <v>852.8114955670218</v>
      </c>
      <c r="N88" s="23">
        <v>933.4906585842384</v>
      </c>
    </row>
    <row r="89" spans="1:14" ht="15.75">
      <c r="A89" s="51" t="s">
        <v>78</v>
      </c>
      <c r="B89" s="37">
        <v>603.3</v>
      </c>
      <c r="C89" s="2">
        <v>602.5</v>
      </c>
      <c r="D89" s="2">
        <v>596.8</v>
      </c>
      <c r="E89" s="2">
        <v>648.5</v>
      </c>
      <c r="F89" s="3">
        <v>667.8155404095389</v>
      </c>
      <c r="G89" s="3">
        <v>690.9025766275143</v>
      </c>
      <c r="H89" s="3">
        <v>695.1890712372656</v>
      </c>
      <c r="I89" s="3">
        <v>712.0672623223687</v>
      </c>
      <c r="J89" s="3">
        <v>724.6139363995507</v>
      </c>
      <c r="K89" s="3">
        <v>727.7195951752678</v>
      </c>
      <c r="L89" s="3">
        <v>763.3970563454186</v>
      </c>
      <c r="M89" s="3">
        <v>763.4843390012248</v>
      </c>
      <c r="N89" s="23">
        <v>732.1891549868863</v>
      </c>
    </row>
    <row r="90" spans="1:14" ht="15.75">
      <c r="A90" s="51" t="s">
        <v>79</v>
      </c>
      <c r="B90" s="37">
        <v>514</v>
      </c>
      <c r="C90" s="2">
        <v>487.7</v>
      </c>
      <c r="D90" s="2">
        <v>488.7</v>
      </c>
      <c r="E90" s="2">
        <v>505.2</v>
      </c>
      <c r="F90" s="3">
        <v>491.67743904419154</v>
      </c>
      <c r="G90" s="3">
        <v>471.98378813406475</v>
      </c>
      <c r="H90" s="3">
        <v>491.4283020638909</v>
      </c>
      <c r="I90" s="3">
        <v>486.785052095546</v>
      </c>
      <c r="J90" s="3">
        <v>494.42920236957116</v>
      </c>
      <c r="K90" s="3">
        <v>501.5752940651722</v>
      </c>
      <c r="L90" s="3">
        <v>495.94715513504013</v>
      </c>
      <c r="M90" s="3">
        <v>497.4974524631597</v>
      </c>
      <c r="N90" s="23">
        <v>511.5632976878756</v>
      </c>
    </row>
    <row r="91" spans="1:14" ht="15">
      <c r="A91" s="59" t="s">
        <v>75</v>
      </c>
      <c r="B91" s="45">
        <v>879.1</v>
      </c>
      <c r="C91" s="11">
        <v>882.5</v>
      </c>
      <c r="D91" s="11">
        <v>885.7</v>
      </c>
      <c r="E91" s="11">
        <v>888.9</v>
      </c>
      <c r="F91" s="11">
        <v>891.679555</v>
      </c>
      <c r="G91" s="11">
        <v>894.573179</v>
      </c>
      <c r="H91" s="11">
        <v>898.28344</v>
      </c>
      <c r="I91" s="11">
        <v>902.227233</v>
      </c>
      <c r="J91" s="11">
        <v>905.9</v>
      </c>
      <c r="K91" s="11">
        <v>909.786433</v>
      </c>
      <c r="L91" s="11">
        <v>914.035667</v>
      </c>
      <c r="M91" s="11">
        <v>918.380736</v>
      </c>
      <c r="N91" s="33">
        <v>922.517438</v>
      </c>
    </row>
    <row r="92" spans="1:14" ht="15.75" thickBot="1">
      <c r="A92" s="60" t="s">
        <v>76</v>
      </c>
      <c r="B92" s="46">
        <v>1222.6</v>
      </c>
      <c r="C92" s="34">
        <v>1233</v>
      </c>
      <c r="D92" s="34">
        <v>1237.9</v>
      </c>
      <c r="E92" s="34">
        <v>1233.8</v>
      </c>
      <c r="F92" s="34">
        <v>1232.6489</v>
      </c>
      <c r="G92" s="34">
        <v>1231.898833</v>
      </c>
      <c r="H92" s="34">
        <v>1248.722674</v>
      </c>
      <c r="I92" s="34">
        <v>1241.022581</v>
      </c>
      <c r="J92" s="34">
        <v>1240.9</v>
      </c>
      <c r="K92" s="34">
        <v>1241.177051</v>
      </c>
      <c r="L92" s="34">
        <v>1258.316341</v>
      </c>
      <c r="M92" s="34">
        <v>1260.845207</v>
      </c>
      <c r="N92" s="35">
        <v>1276.754909</v>
      </c>
    </row>
  </sheetData>
  <sheetProtection/>
  <mergeCells count="41">
    <mergeCell ref="J66:J67"/>
    <mergeCell ref="K66:K67"/>
    <mergeCell ref="L66:L67"/>
    <mergeCell ref="J6:J7"/>
    <mergeCell ref="K6:K7"/>
    <mergeCell ref="L6:L7"/>
    <mergeCell ref="J39:J40"/>
    <mergeCell ref="K39:K40"/>
    <mergeCell ref="L39:L40"/>
    <mergeCell ref="A66:A67"/>
    <mergeCell ref="B66:B67"/>
    <mergeCell ref="C66:C67"/>
    <mergeCell ref="D66:D67"/>
    <mergeCell ref="E66:E67"/>
    <mergeCell ref="A39:A40"/>
    <mergeCell ref="B39:B40"/>
    <mergeCell ref="C39:C40"/>
    <mergeCell ref="D39:D40"/>
    <mergeCell ref="E39:E40"/>
    <mergeCell ref="G66:G67"/>
    <mergeCell ref="B6:B7"/>
    <mergeCell ref="C6:C7"/>
    <mergeCell ref="D6:D7"/>
    <mergeCell ref="E6:E7"/>
    <mergeCell ref="F6:F7"/>
    <mergeCell ref="I6:I7"/>
    <mergeCell ref="I39:I40"/>
    <mergeCell ref="I66:I67"/>
    <mergeCell ref="F39:F40"/>
    <mergeCell ref="G6:G7"/>
    <mergeCell ref="H6:H7"/>
    <mergeCell ref="H39:H40"/>
    <mergeCell ref="H66:H67"/>
    <mergeCell ref="G39:G40"/>
    <mergeCell ref="F66:F67"/>
    <mergeCell ref="M39:M40"/>
    <mergeCell ref="N39:N40"/>
    <mergeCell ref="M66:M67"/>
    <mergeCell ref="N66:N6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30" r:id="rId3"/>
  <headerFooter scaleWithDoc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Gahongayire Monique</dc:creator>
  <cp:keywords/>
  <dc:description/>
  <cp:lastModifiedBy>mugenzi, celestin</cp:lastModifiedBy>
  <cp:lastPrinted>2020-03-11T13:44:48Z</cp:lastPrinted>
  <dcterms:created xsi:type="dcterms:W3CDTF">2019-07-24T09:40:54Z</dcterms:created>
  <dcterms:modified xsi:type="dcterms:W3CDTF">2022-01-27T04:35:32Z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5|National Bank of Rwanda-Data Classification ISO-RES|{00000000-0000-0000-0000-000000000000}</vt:lpwstr>
  </property>
  <property fmtid="{D5CDD505-2E9C-101B-9397-08002B2CF9AE}" pid="3" name="TitusGUID">
    <vt:lpwstr>079bacff-6870-4c07-957f-6f0c288b9f6c</vt:lpwstr>
  </property>
  <property fmtid="{D5CDD505-2E9C-101B-9397-08002B2CF9AE}" pid="4" name="Classification">
    <vt:lpwstr>PUBLIC</vt:lpwstr>
  </property>
</Properties>
</file>